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4"/>
  </bookViews>
  <sheets>
    <sheet name="Scheda A" sheetId="1" state="visible" r:id="rId2"/>
    <sheet name="Scheda B" sheetId="2" state="visible" r:id="rId3"/>
    <sheet name="Scheda C" sheetId="3" state="visible" r:id="rId4"/>
    <sheet name="Scheda E" sheetId="4" state="visible" r:id="rId5"/>
    <sheet name="Scheda D" sheetId="5" state="visible" r:id="rId6"/>
    <sheet name="Scheda F" sheetId="6" state="visible" r:id="rId7"/>
  </sheets>
  <definedNames>
    <definedName function="false" hidden="false" localSheetId="0" name="_xlnm.Print_Area" vbProcedure="false">'Scheda A'!$A$1:$E$26</definedName>
    <definedName function="false" hidden="false" localSheetId="1" name="_xlnm.Print_Area" vbProcedure="false">'Scheda B'!$A$1:$R$71</definedName>
    <definedName function="false" hidden="false" localSheetId="2" name="_xlnm.Print_Area" vbProcedure="false">'Scheda C'!$A$1:$P$42</definedName>
    <definedName function="false" hidden="false" localSheetId="4" name="_xlnm.Print_Area" vbProcedure="false">'Scheda D'!$A$1:$Y$72</definedName>
    <definedName function="false" hidden="false" localSheetId="3" name="_xlnm.Print_Area" vbProcedure="false">'Scheda E'!$A$1:$N$60</definedName>
    <definedName function="false" hidden="false" localSheetId="5" name="_xlnm.Print_Area" vbProcedure="false">'Scheda F'!$A$1:$F$20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<sst xmlns="http://schemas.openxmlformats.org/spreadsheetml/2006/main" count="1082" uniqueCount="472">
  <si>
    <r>
      <rPr>
        <b val="true"/>
        <sz val="14"/>
        <color rgb="FF333333"/>
        <rFont val="Times New Roman"/>
        <family val="1"/>
        <charset val="1"/>
      </rPr>
      <t xml:space="preserve">ALLEGATO I - SCHEDA</t>
    </r>
    <r>
      <rPr>
        <b val="true"/>
        <sz val="14"/>
        <color rgb="FFFF4000"/>
        <rFont val="Times New Roman"/>
        <family val="1"/>
        <charset val="1"/>
      </rPr>
      <t xml:space="preserve"> </t>
    </r>
    <r>
      <rPr>
        <b val="true"/>
        <sz val="14"/>
        <color rgb="FF003366"/>
        <rFont val="Times New Roman"/>
        <family val="1"/>
        <charset val="1"/>
      </rPr>
      <t xml:space="preserve">A </t>
    </r>
    <r>
      <rPr>
        <b val="true"/>
        <sz val="14"/>
        <color rgb="FF333333"/>
        <rFont val="Times New Roman"/>
        <family val="1"/>
        <charset val="1"/>
      </rPr>
      <t xml:space="preserve">: PROGRAMMA TRIENNALE DELLE OPERE PUBBLICHE 2025/2027</t>
    </r>
  </si>
  <si>
    <t xml:space="preserve">PROVINCIA DI ORISTANO </t>
  </si>
  <si>
    <t xml:space="preserve">QUADRO DELLE RISORSE NECESSARIE ALLA REALIZZAZIONE DEL PROGRAMMA (1)</t>
  </si>
  <si>
    <t xml:space="preserve">TIPOLOGIA RISORSE</t>
  </si>
  <si>
    <t xml:space="preserve">Arco temporale di validità del programma</t>
  </si>
  <si>
    <t xml:space="preserve">Disponibilità finanziaria</t>
  </si>
  <si>
    <t xml:space="preserve">Importo Totale</t>
  </si>
  <si>
    <t xml:space="preserve">Primo anno</t>
  </si>
  <si>
    <t xml:space="preserve">Secondo anno</t>
  </si>
  <si>
    <t xml:space="preserve">Terzo anno</t>
  </si>
  <si>
    <t xml:space="preserve">risorse derivanti da entrate aventi destinazione vincolata per legge</t>
  </si>
  <si>
    <t xml:space="preserve">risorse derivanti da entrate acquisite mediante contrazione di mutuo</t>
  </si>
  <si>
    <t xml:space="preserve">risorse acquisite mediante apporti di capitali privati</t>
  </si>
  <si>
    <t xml:space="preserve">stanziamenti di bilancio</t>
  </si>
  <si>
    <t xml:space="preserve">finanziamenti acquisibili ai sensi dell'articolo 3 del decreto-legge 31 ottobre 1990, n. 310, convertito con modificazioni dalla legge 22 dicembre 1990, n. 403</t>
  </si>
  <si>
    <t xml:space="preserve">risorse derivanti da trasferimento di immobili ex art.191 D.Lgs. 50/2016
(SCHEDA C)</t>
  </si>
  <si>
    <t xml:space="preserve">Altra tipologia</t>
  </si>
  <si>
    <t xml:space="preserve">Totali</t>
  </si>
  <si>
    <t xml:space="preserve">Il referente del programma</t>
  </si>
  <si>
    <t xml:space="preserve">Ing. Graziano Plana</t>
  </si>
  <si>
    <t xml:space="preserve">Annotazioni</t>
  </si>
  <si>
    <r>
      <rPr>
        <sz val="10"/>
        <color rgb="FF333333"/>
        <rFont val="Arial"/>
        <family val="2"/>
        <charset val="1"/>
      </rPr>
      <t xml:space="preserve">(1) I dati del quadro delle risorse sono calcolati come somma delle informazioni elementari relative a ciascun intervento di cui alla scheda E</t>
    </r>
    <r>
      <rPr>
        <sz val="10"/>
        <color rgb="FFFF4000"/>
        <rFont val="Arial"/>
        <family val="2"/>
        <charset val="1"/>
      </rPr>
      <t xml:space="preserve"> </t>
    </r>
    <r>
      <rPr>
        <sz val="10"/>
        <color rgb="FF333333"/>
        <rFont val="Arial"/>
        <family val="2"/>
        <charset val="1"/>
      </rPr>
      <t xml:space="preserve">e alla scheda C. Dette informazioni sono acquisite dal sistema (software) e rese disponibili in banca dati ma non visualizzate nel programma.</t>
    </r>
  </si>
  <si>
    <t xml:space="preserve">ALLEGATO I - SCHEDA B: PROGRAMMA TRIENNALE DELLE OPERE PUBBLICHE 2025/2027</t>
  </si>
  <si>
    <t xml:space="preserve">PROVINCIA DI ORISTANO</t>
  </si>
  <si>
    <t xml:space="preserve">ELENCO DELLE OPERE INCOMPIUTE</t>
  </si>
  <si>
    <t xml:space="preserve">Elenco delle Opere Incompiute</t>
  </si>
  <si>
    <t xml:space="preserve">CUP (1)</t>
  </si>
  <si>
    <t xml:space="preserve">Descrizione Opera</t>
  </si>
  <si>
    <t xml:space="preserve">Determinazioni dell'amministrazione</t>
  </si>
  <si>
    <t xml:space="preserve">ambito di interesse dell'opera</t>
  </si>
  <si>
    <t xml:space="preserve">anno ultimo quadro economico approvato</t>
  </si>
  <si>
    <t xml:space="preserve">Importo complessivo dell'intervento (3)</t>
  </si>
  <si>
    <t xml:space="preserve">Importo complessivo lavori (4)</t>
  </si>
  <si>
    <t xml:space="preserve">Oneri necessari per l'ultimazione dei lavori</t>
  </si>
  <si>
    <t xml:space="preserve">Importo ultimo SAL</t>
  </si>
  <si>
    <t xml:space="preserve">Percentuale avanzamento lavori (4)</t>
  </si>
  <si>
    <t xml:space="preserve">Causa per la quale l'opera è incompiuta</t>
  </si>
  <si>
    <t xml:space="preserve">L'opera è attualmente fruibile, anche parzialmente, dalla collettività?</t>
  </si>
  <si>
    <t xml:space="preserve">Stato di realizzazione ex comma 2 art.1 DM 42/2013</t>
  </si>
  <si>
    <t xml:space="preserve">Possibile utilizzo ridimensionato dell'Opera</t>
  </si>
  <si>
    <t xml:space="preserve">Destinazione d'uso</t>
  </si>
  <si>
    <t xml:space="preserve"> Cessione a titolo di corrispettivo per la realizzazione di altra opera pubblica ai sensi dell’articolo 191 del Codice</t>
  </si>
  <si>
    <t xml:space="preserve">Vendita ovvero demolizione (5)</t>
  </si>
  <si>
    <t xml:space="preserve">Parte di infrastruttura di rete</t>
  </si>
  <si>
    <t xml:space="preserve">codice</t>
  </si>
  <si>
    <t xml:space="preserve">testo</t>
  </si>
  <si>
    <t xml:space="preserve">Tabella B.1</t>
  </si>
  <si>
    <t xml:space="preserve">Tabella B.2</t>
  </si>
  <si>
    <t xml:space="preserve">aaaa</t>
  </si>
  <si>
    <t xml:space="preserve">valore</t>
  </si>
  <si>
    <t xml:space="preserve">percentuale</t>
  </si>
  <si>
    <t xml:space="preserve">Tabella B.3</t>
  </si>
  <si>
    <t xml:space="preserve">si/no</t>
  </si>
  <si>
    <t xml:space="preserve">Tabella B.4</t>
  </si>
  <si>
    <t xml:space="preserve">Tabella B.5</t>
  </si>
  <si>
    <t xml:space="preserve">F18G06000070003</t>
  </si>
  <si>
    <t xml:space="preserve">Lavori di completamento ex università di Oristano</t>
  </si>
  <si>
    <t xml:space="preserve">Si intende riprendere l'esecuzione dell'opera una volta reperiti i necessari finanziamenti aggiuntivi</t>
  </si>
  <si>
    <t xml:space="preserve">Regionale</t>
  </si>
  <si>
    <t xml:space="preserve">Fallimento della ditta</t>
  </si>
  <si>
    <t xml:space="preserve">no</t>
  </si>
  <si>
    <t xml:space="preserve">Lettera B</t>
  </si>
  <si>
    <t xml:space="preserve">lettera B</t>
  </si>
  <si>
    <t xml:space="preserve">Precedente al 01/01/2003</t>
  </si>
  <si>
    <t xml:space="preserve">Circonvallazione dell'abitato di Bonarcado </t>
  </si>
  <si>
    <t xml:space="preserve">Nazionale</t>
  </si>
  <si>
    <t xml:space="preserve">100% 1° lotto</t>
  </si>
  <si>
    <t xml:space="preserve">mancanza di fondi</t>
  </si>
  <si>
    <t xml:space="preserve">sì</t>
  </si>
  <si>
    <t xml:space="preserve">1° lotto ultimato</t>
  </si>
  <si>
    <t xml:space="preserve">prevista in progetto </t>
  </si>
  <si>
    <t xml:space="preserve">CIRCONVALLAZONE DI ORISTANO</t>
  </si>
  <si>
    <t xml:space="preserve">Progetto di completamento in fase di aggiornamento</t>
  </si>
  <si>
    <t xml:space="preserve">Risoluzione del contratto</t>
  </si>
  <si>
    <t xml:space="preserve">si</t>
  </si>
  <si>
    <t xml:space="preserve">b)</t>
  </si>
  <si>
    <t xml:space="preserve">d)</t>
  </si>
  <si>
    <t xml:space="preserve">Note</t>
  </si>
  <si>
    <t xml:space="preserve">(1) Indica il CUP del progetto di investimento nel quale l'opera incompiuta rientra: è obbligatorio per tutti i progetti avviati dal 1 gennaio 2003</t>
  </si>
  <si>
    <t xml:space="preserve">(2) Indica l'eventuale Cup master dell'ogetto progettuale al quale l'opera è eventualmente associata</t>
  </si>
  <si>
    <t xml:space="preserve">(3) Importo riferito all'ultimo quadro economico approvato</t>
  </si>
  <si>
    <t xml:space="preserve">(4) Percentuale di avanzamento dei lavori rispetto all'ultimo progetto approvato</t>
  </si>
  <si>
    <t xml:space="preserve">(5)  In caso di vendita l'immobile deve essere riportato nell'elenco di cui alla scheda C ; in caso di demolizione l'intervento deve essere riportato fra gli interventi del programma di cui alla scheda D</t>
  </si>
  <si>
    <t xml:space="preserve">a) è stata dichiarata l'insussistenza dell'interesse pubblico al completamento ed alla fruibilità dell'opera</t>
  </si>
  <si>
    <t xml:space="preserve">b) si intende riprendere l'esecuzione dell'opera senza necessari finanziamenti aggiuntivi</t>
  </si>
  <si>
    <t xml:space="preserve">c) si intende riprendere l'esecuzione dell'opera avendo già reperito i necessari finanziamenti aggiuntivi</t>
  </si>
  <si>
    <t xml:space="preserve">d) si intende riprendere l'esecuzione dell'opera una volta reperiti i necessari finanziamenti aggiuntivi</t>
  </si>
  <si>
    <t xml:space="preserve">a) nazionale</t>
  </si>
  <si>
    <t xml:space="preserve">b) regionale</t>
  </si>
  <si>
    <t xml:space="preserve">a) mancanza di fondi</t>
  </si>
  <si>
    <t xml:space="preserve">b1) cause tecniche: protrarsi di circostanze speciali che hanno determinato la sospensione dei lavori e/o l'esigenza di una variante progettuale</t>
  </si>
  <si>
    <t xml:space="preserve">b2) cause tecniche: presenza di contenzioso</t>
  </si>
  <si>
    <t xml:space="preserve">c) sopravvenute nuove norme tecniche o disposizioni di legge</t>
  </si>
  <si>
    <t xml:space="preserve">d) fallimento, liquidazione coatta  e  concordato   preventivo
dell'impresa appaltatrice, risoluzione del contratto,  o
recesso dal contratto  ai  sensi  delle  vigenti  disposizioni  in
materia di antimafia</t>
  </si>
  <si>
    <t xml:space="preserve">e) mancato interesse al completamento  da  parte  della  stazione
appaltante,   dell'ente   aggiudicatore   o   di    altro    soggetto
aggiudicatore</t>
  </si>
  <si>
    <t xml:space="preserve">a) i lavori di realizzazione, avviati, risultano interrotti oltre il termine contrattualmente previsto per l'ultimazione (Art. 1 c2, lettera a), DM 42/2013)</t>
  </si>
  <si>
    <t xml:space="preserve">b) i lavori di realizzazione, avviati, risultano interrotti oltre il termine contrattualmente previsto per l'ultimazione non sussistendo allo stato, le condizioni di riavvio degli stessi. (Art. 1 c2, lettera b), DM 42/2013)</t>
  </si>
  <si>
    <t xml:space="preserve">c) i lavori di realizzazione, ultimati, non sono stati collaudati nel termine previsto (… ) come accertato nel corso delle operazioni di collaudo. (Art. 1 c2, lettera c), DM 42/2013) </t>
  </si>
  <si>
    <t xml:space="preserve">a) prevista in progetto </t>
  </si>
  <si>
    <t xml:space="preserve">b) diversa da quella prevista in progetto</t>
  </si>
  <si>
    <t xml:space="preserve">Ulteriori dati (campi da compilare resi disponibili in banca dati ma non visualizzate nel Programma triennale).</t>
  </si>
  <si>
    <t xml:space="preserve">Descrizione dell'opera</t>
  </si>
  <si>
    <t xml:space="preserve">Dimensionamento dell'intervento (unità di misura)</t>
  </si>
  <si>
    <t xml:space="preserve">unità di misura</t>
  </si>
  <si>
    <t xml:space="preserve">Dimensionamento dell'intervento (valore)</t>
  </si>
  <si>
    <t xml:space="preserve">valore (mq, mc …)</t>
  </si>
  <si>
    <t xml:space="preserve">L'opera risulta rispondente a tutti i requisiti del capitolato</t>
  </si>
  <si>
    <t xml:space="preserve">L'opera risulta rispondente a tutti i requisiti dell'ultimo progetto approvato</t>
  </si>
  <si>
    <t xml:space="preserve">Fonti di finanziamento (se intervento lavoro di completamento non incluso in scheda D)</t>
  </si>
  <si>
    <t xml:space="preserve">Sponsorizzazione</t>
  </si>
  <si>
    <t xml:space="preserve">Finanza di progetto</t>
  </si>
  <si>
    <t xml:space="preserve">Costo progetto</t>
  </si>
  <si>
    <t xml:space="preserve">importo</t>
  </si>
  <si>
    <t xml:space="preserve">Finanziamento assegnato</t>
  </si>
  <si>
    <t xml:space="preserve">Tipologia copertura finanziaria</t>
  </si>
  <si>
    <t xml:space="preserve">Comunitaria</t>
  </si>
  <si>
    <t xml:space="preserve">Statale</t>
  </si>
  <si>
    <t xml:space="preserve">Provinciale</t>
  </si>
  <si>
    <t xml:space="preserve">Comunale</t>
  </si>
  <si>
    <t xml:space="preserve">Altra Pubblica</t>
  </si>
  <si>
    <t xml:space="preserve">Privata</t>
  </si>
  <si>
    <t xml:space="preserve">ALLEGATO I - SCHEDA C : PROGRAMMA TRIENNALE DELLE OPERE PUBBLICHE 2025/2027</t>
  </si>
  <si>
    <t xml:space="preserve">ELENCO DEGLI IMMOBILI DISPONIBILI </t>
  </si>
  <si>
    <t xml:space="preserve">Elenco degli immobili disponibili art. 202 del codice</t>
  </si>
  <si>
    <t xml:space="preserve">Codice univoco immobile (1)</t>
  </si>
  <si>
    <t xml:space="preserve">Riferimento CUI intervento (2)</t>
  </si>
  <si>
    <t xml:space="preserve">Riferimento CUP Opera Incompiuta (3)</t>
  </si>
  <si>
    <t xml:space="preserve">Descrizione immobile</t>
  </si>
  <si>
    <t xml:space="preserve">Codice Istat</t>
  </si>
  <si>
    <t xml:space="preserve">localizzazione - CODICE NUTS</t>
  </si>
  <si>
    <t xml:space="preserve">Cessione o trasferimento immobile a titolo corrispettivo ex art.21 comma 5 e art.191 comma 1            (Tabella C.1)</t>
  </si>
  <si>
    <t xml:space="preserve">Concessi in diritto di godimento, a titolo di contributo ex articolo 21 comma 5                   (Tabella C.2) </t>
  </si>
  <si>
    <t xml:space="preserve">Già incluso in programma di dismissione di cui art.27 DL 201/2011, convertito dalla L. 214/2011         (Tabella C.3)</t>
  </si>
  <si>
    <t xml:space="preserve">Tipo disponibilità se immobile derivante da Opera Incompiuta di cui si è dichiarata l'insussistenza dell'interesse                (Tabella C.4)</t>
  </si>
  <si>
    <t xml:space="preserve">Valore Stimato</t>
  </si>
  <si>
    <t xml:space="preserve">Reg</t>
  </si>
  <si>
    <t xml:space="preserve">Prov</t>
  </si>
  <si>
    <t xml:space="preserve">Com</t>
  </si>
  <si>
    <t xml:space="preserve">Totale</t>
  </si>
  <si>
    <t xml:space="preserve">cod</t>
  </si>
  <si>
    <t xml:space="preserve">Tabella C.1</t>
  </si>
  <si>
    <t xml:space="preserve">Tabella C.2</t>
  </si>
  <si>
    <t xml:space="preserve">Tabella C.3</t>
  </si>
  <si>
    <t xml:space="preserve">Tabella C.4</t>
  </si>
  <si>
    <t xml:space="preserve">somma</t>
  </si>
  <si>
    <t xml:space="preserve">Note:</t>
  </si>
  <si>
    <t xml:space="preserve">(1) Codice obbligatorio: numero immobile = cf amministrazione + prima annualità del primo programma nel quale l'immobile è stato inserito + lettera "i" ad identificare l'oggetto immobile e distinguerlo dall'intervento di cui al codice CUI + progressivo di 5 cifre</t>
  </si>
  <si>
    <t xml:space="preserve">(2) Riportare il codice CUI dell'intervento (nel caso in cui il CUP non sia previsto obbligatoriamente) al quale la cessione dell'immobile è associata; non indicare alcun codice nel caso in cui si proponga la semplice alienazione </t>
  </si>
  <si>
    <t xml:space="preserve">(3) Se derivante da opera incompiuta riportare il relativo codice CUP</t>
  </si>
  <si>
    <t xml:space="preserve">1. no</t>
  </si>
  <si>
    <t xml:space="preserve">2. parziale</t>
  </si>
  <si>
    <t xml:space="preserve">3. totale</t>
  </si>
  <si>
    <t xml:space="preserve">2. si, cessione</t>
  </si>
  <si>
    <t xml:space="preserve">3. si, in diritto di godimento, a titolo di contributo, la cui utilizzazione sia strumentale e tecnicamente connessa all'opera da affidare in concessione</t>
  </si>
  <si>
    <t xml:space="preserve">2. si, come valorizzazione</t>
  </si>
  <si>
    <t xml:space="preserve">3. si, come alienazione</t>
  </si>
  <si>
    <t xml:space="preserve">1. cessione della titolarità dell’opera ad altro ente pubblico</t>
  </si>
  <si>
    <t xml:space="preserve">2. cessione della titolarità dell’opera a soggetto esercente una funzione pubblica</t>
  </si>
  <si>
    <t xml:space="preserve">3. vendita al mercato privato</t>
  </si>
  <si>
    <t xml:space="preserve">ALLEGATO I - SCHEDA E: PROGRAMMA TRIENNALE DELLE OPERE PUBBLICHE 2025/2027</t>
  </si>
  <si>
    <t xml:space="preserve">INTERVENTI RICOMPRESI NELL'ELENCO ANNUALE</t>
  </si>
  <si>
    <t xml:space="preserve">CODICE UNICO INTERVENTO - CUI</t>
  </si>
  <si>
    <t xml:space="preserve">CUP</t>
  </si>
  <si>
    <t xml:space="preserve">DESCRIZIONE INTERVENTO</t>
  </si>
  <si>
    <t xml:space="preserve">RESPONSABILE UNICO DEL PROGETTO</t>
  </si>
  <si>
    <t xml:space="preserve">Importo annualità</t>
  </si>
  <si>
    <t xml:space="preserve">IMPORTO INTERVENTO</t>
  </si>
  <si>
    <t xml:space="preserve">Finalità</t>
  </si>
  <si>
    <t xml:space="preserve">Livello di priorità</t>
  </si>
  <si>
    <t xml:space="preserve">Conformità Urbanistica</t>
  </si>
  <si>
    <t xml:space="preserve">Verifica vincoli ambientali</t>
  </si>
  <si>
    <t xml:space="preserve">LIVELLO DI PROGETTAZIONE</t>
  </si>
  <si>
    <t xml:space="preserve">CENTRALE DI COMMITTENZA O SOGGETTO AGGREGATORE AL QUALE SI INTENDE DELEGARE LA PROCEDURA DI AFFIDAMENTO</t>
  </si>
  <si>
    <t xml:space="preserve">Intervento aggiunto o variato a seguito di modifica programma</t>
  </si>
  <si>
    <t xml:space="preserve">verifiche del 18/03/2025 – Roberta U.  </t>
  </si>
  <si>
    <t xml:space="preserve"> verifiche del 31/03/2025 Roberta con Simonetta il 31/03/2025.</t>
  </si>
  <si>
    <t xml:space="preserve">codice AUSA</t>
  </si>
  <si>
    <t xml:space="preserve">denominazione</t>
  </si>
  <si>
    <t xml:space="preserve">Codice</t>
  </si>
  <si>
    <t xml:space="preserve">Ereditato da scheda D</t>
  </si>
  <si>
    <t xml:space="preserve">Tabella E.1</t>
  </si>
  <si>
    <t xml:space="preserve">Tabella E.2</t>
  </si>
  <si>
    <t xml:space="preserve">Lavori di Messa in sicurezza dei ponti sulla SP 9 sul Rio Mannu a Bauladu e sul Rio Cispiri a Milis</t>
  </si>
  <si>
    <t xml:space="preserve">ADN</t>
  </si>
  <si>
    <t xml:space="preserve">cap. 255297</t>
  </si>
  <si>
    <t xml:space="preserve">ho rettificato l'importo in 1.714.707,17 come iscritto nel 2025</t>
  </si>
  <si>
    <t xml:space="preserve">Lavori di Messa in sicurezza dei ponti lungo  la S.P. 97</t>
  </si>
  <si>
    <t xml:space="preserve">da richiamare dall'AV. E 5525 S 255295 nel 2024</t>
  </si>
  <si>
    <t xml:space="preserve">ok</t>
  </si>
  <si>
    <t xml:space="preserve">80004010957202200005</t>
  </si>
  <si>
    <t xml:space="preserve">F17H21007210001</t>
  </si>
  <si>
    <t xml:space="preserve">Lavori di demolizione e ricostruzione degli attraversamenti stradali lungo la SP 74</t>
  </si>
  <si>
    <t xml:space="preserve">Giuseppe Orrù</t>
  </si>
  <si>
    <t xml:space="preserve">da richiamare dall'AV.E 5525 S 255296 nel 2024</t>
  </si>
  <si>
    <t xml:space="preserve">80004010957202300011</t>
  </si>
  <si>
    <r>
      <rPr>
        <sz val="10"/>
        <rFont val="Arial"/>
        <family val="2"/>
        <charset val="1"/>
      </rPr>
      <t xml:space="preserve">Rimodulato con le economie degli interventi SP 33. </t>
    </r>
    <r>
      <rPr>
        <u val="single"/>
        <sz val="10"/>
        <rFont val="Arial"/>
        <family val="2"/>
        <charset val="1"/>
      </rPr>
      <t xml:space="preserve">da attendere la delibera del riccertamento</t>
    </r>
    <r>
      <rPr>
        <sz val="10"/>
        <rFont val="Arial"/>
        <family val="2"/>
        <charset val="1"/>
      </rPr>
      <t xml:space="preserve"> (N.B. nel riacc al 31 12 2024 vi è  € 236.936,04 . cap.  253547- E 5539 - in bilancio 570.969.</t>
    </r>
  </si>
  <si>
    <t xml:space="preserve"> cap 253231 e 253232/1 – già richiamati dall’AV nel 2025 (117.538,74+ 133.538,74)</t>
  </si>
  <si>
    <t xml:space="preserve">80004010957202300016</t>
  </si>
  <si>
    <t xml:space="preserve">F67H22001480001</t>
  </si>
  <si>
    <t xml:space="preserve">ACCORDO QUADRO MANUTENZIONE STRAORDINARIA DELLE STRADE PROVINCIALI n.36 dal km. 0,000 al km.7+750 n.38 da l km.14+900 al km.22+600 e n. 48 DAL KM 3+850AL KM 9+300.PIANO COMPLEMENTARE PNRR.</t>
  </si>
  <si>
    <t xml:space="preserve">Fabrizio Pibi</t>
  </si>
  <si>
    <t xml:space="preserve">già iscritti in bilancio                                             E 5537 -  S 255312</t>
  </si>
  <si>
    <t xml:space="preserve">80004010957202400021</t>
  </si>
  <si>
    <t xml:space="preserve">G17H03000130001</t>
  </si>
  <si>
    <t xml:space="preserve">CIRCONVALLAZONE DI ORISTANO - completamento a seguito di risoluzione</t>
  </si>
  <si>
    <t xml:space="preserve">MIS</t>
  </si>
  <si>
    <t xml:space="preserve">da vedere bene con il RUP</t>
  </si>
  <si>
    <t xml:space="preserve">da vedere bene </t>
  </si>
  <si>
    <t xml:space="preserve">F17H21007180001</t>
  </si>
  <si>
    <t xml:space="preserve">PROGETTAZIONE DEI LAVORI DI DEMOLIZIONE E RICOSTRUZIONE ATTRAVERSAMENTI STRADALI LUNGO LA SP 15</t>
  </si>
  <si>
    <t xml:space="preserve">D.M. 225/2021 da richiamare dall'AV.                     E 5525 -S Cap. 255324 - es.2024 rif del 104/2024</t>
  </si>
  <si>
    <t xml:space="preserve">80004010957202100023</t>
  </si>
  <si>
    <t xml:space="preserve">F17H21007190001</t>
  </si>
  <si>
    <t xml:space="preserve">PROGETTAZIONE DEI LAVORI DI DEMOLIZIONE E RICOSTRUZIONE ATTRAVERSAMENTI STRADALI LUNGO LA SP 31 AL KM 0+900.</t>
  </si>
  <si>
    <t xml:space="preserve">DM 225 2001 Da richiamare dall'Av. Cap. 255314  Cap 5525 Es 2024 rif del 104/2024</t>
  </si>
  <si>
    <t xml:space="preserve">80004010957202200028</t>
  </si>
  <si>
    <t xml:space="preserve">F47H19000100002</t>
  </si>
  <si>
    <t xml:space="preserve">MESSA IN SICUREZZA DELLE INTERSEZIONI TRA LE SS.PP. 10 E 11 (NARBOLIA-RIOLA), SS.PP. 1 E 60 (NURAXINIEDDU - BARATILI S. PIETRO), SS.PP. 69-50 (ARBOREA LURI) – COMPLETAMENTO CIRCONVALLAZIONE DI SAN VERO MILIS</t>
  </si>
  <si>
    <t xml:space="preserve">Alessandro Serra</t>
  </si>
  <si>
    <t xml:space="preserve">Fin RAS Da richiamare dall'Av. Cap. 255323  Cap 5702  Es 2024 rif del 104/2024</t>
  </si>
  <si>
    <t xml:space="preserve">80004010957202300034</t>
  </si>
  <si>
    <t xml:space="preserve">F15F23000190001</t>
  </si>
  <si>
    <t xml:space="preserve">MESSA IN SICUREZZA DELL'INFRASTRUTTURA COSTITUITA DAL PONTE SUL FIUME TIRSO (USCITA ORISTANO) E DEI VIADOTTI IN LOCALITÀ RIMEDIO (S.P. N. 54) </t>
  </si>
  <si>
    <r>
      <rPr>
        <sz val="10"/>
        <rFont val="Arial"/>
        <family val="2"/>
        <charset val="1"/>
      </rPr>
      <t xml:space="preserve">DM 125/2022 - </t>
    </r>
    <r>
      <rPr>
        <sz val="10"/>
        <color rgb="FFFF0000"/>
        <rFont val="Arial"/>
        <family val="2"/>
        <charset val="1"/>
      </rPr>
      <t xml:space="preserve"> una parte da richiamare una parte già iscritta.iscritta nel 2024 cap 255325 5538</t>
    </r>
  </si>
  <si>
    <t xml:space="preserve">da richiamare dall'AV. 519.861,29</t>
  </si>
  <si>
    <t xml:space="preserve">80004010957202300020</t>
  </si>
  <si>
    <t xml:space="preserve">Intervento di risanamento strutturale del ponte ad arco sul fiume Tirso lungo la SP 24 km 17+200 nel comune di Sedilo</t>
  </si>
  <si>
    <t xml:space="preserve">291.750 nel 2023 come stanz. Cap 5707 e nel riacc portato in Av.</t>
  </si>
  <si>
    <t xml:space="preserve">da richiamare dal'AV. 291.750,00</t>
  </si>
  <si>
    <t xml:space="preserve">80004010957202400020</t>
  </si>
  <si>
    <t xml:space="preserve">Cavalca ferrovia SP 53 Santa Giusta</t>
  </si>
  <si>
    <t xml:space="preserve">risultano già iscritti 150.000,00 nel 2025</t>
  </si>
  <si>
    <t xml:space="preserve">già iscritti.</t>
  </si>
  <si>
    <t xml:space="preserve">80004010957202400031</t>
  </si>
  <si>
    <t xml:space="preserve">INTERVENTI URGENTI MANUTENZIONE STRADALE SU SS.PP. 36, 39 E 67</t>
  </si>
  <si>
    <t xml:space="preserve">risultano già iscritti 500.000,00 nel 2025- nel 2024 erano stati iscritti 1.500.000 - accertati nel 2024 € 45.000</t>
  </si>
  <si>
    <r>
      <rPr>
        <sz val="10"/>
        <rFont val="Arial"/>
        <family val="2"/>
        <charset val="1"/>
      </rPr>
      <t xml:space="preserve">non risultano essere stati impegnati nel 2024 i 1.500.000,00 iscritti nello stesso</t>
    </r>
    <r>
      <rPr>
        <sz val="10"/>
        <color rgb="FFFF0000"/>
        <rFont val="Arial"/>
        <family val="2"/>
        <charset val="1"/>
      </rPr>
      <t xml:space="preserve"> </t>
    </r>
    <r>
      <rPr>
        <sz val="10"/>
        <rFont val="Arial"/>
        <family val="2"/>
        <charset val="1"/>
      </rPr>
      <t xml:space="preserve">anno  </t>
    </r>
    <r>
      <rPr>
        <sz val="10"/>
        <color rgb="FFFF0000"/>
        <rFont val="Arial"/>
        <family val="2"/>
        <charset val="1"/>
      </rPr>
      <t xml:space="preserve">Richiamare dall' av 45.000,00 e iscrivere in entrata e spesa 1.455.000,00 cap. 255309 e 4992</t>
    </r>
  </si>
  <si>
    <t xml:space="preserve">80004010957202400037</t>
  </si>
  <si>
    <r>
      <rPr>
        <sz val="10"/>
        <color rgb="FFFF0000"/>
        <rFont val="Arial"/>
        <family val="2"/>
        <charset val="1"/>
      </rPr>
      <t xml:space="preserve">ho modificato l'importo da 500.000 a 421.368,7.</t>
    </r>
    <r>
      <rPr>
        <sz val="10"/>
        <color rgb="FF4472C4"/>
        <rFont val="Arial"/>
        <family val="2"/>
        <charset val="1"/>
      </rPr>
      <t xml:space="preserve"> Infatti cap.255306/0 - nel 2025 stanz . Att. € 421.368,71 (di cui 70.768,16 per var esig.e       €  350.600,55 rif. del A/S n. 13/2025 per richiamo Av. Vinc. sul cap.5525</t>
    </r>
  </si>
  <si>
    <t xml:space="preserve">da fare nulla per adesso. Bisogna aspettare il riaccertamento per l'imp. di € 70.768,16 e € 7.863,13.</t>
  </si>
  <si>
    <t xml:space="preserve">80004010957202400038</t>
  </si>
  <si>
    <t xml:space="preserve">risultano già iscritti nel 2025</t>
  </si>
  <si>
    <t xml:space="preserve">Ok risultano iscritti nel 2025</t>
  </si>
  <si>
    <t xml:space="preserve">80004010957202200002</t>
  </si>
  <si>
    <t xml:space="preserve">ok. risultano già iscritti 4.400.000,00 nel 2025</t>
  </si>
  <si>
    <t xml:space="preserve">risultano iscritti nel 2025</t>
  </si>
  <si>
    <t xml:space="preserve">80004010957202500034</t>
  </si>
  <si>
    <t xml:space="preserve">n..decreto finanziamento per iscriverlo e verificare importo della 1^annualità.</t>
  </si>
  <si>
    <t xml:space="preserve">indicare  n.decreto finanziamento per iscriverlo e verificare importo della 1^annualità.</t>
  </si>
  <si>
    <t xml:space="preserve">80004010957202100042</t>
  </si>
  <si>
    <t xml:space="preserve">F95F24000530003</t>
  </si>
  <si>
    <t xml:space="preserve">Interventi di manutenzione straordinaria urgente SP 33 e 39</t>
  </si>
  <si>
    <t xml:space="preserve">Michele Scanu</t>
  </si>
  <si>
    <t xml:space="preserve">80004010957202100040</t>
  </si>
  <si>
    <t xml:space="preserve">F35F24000620002</t>
  </si>
  <si>
    <t xml:space="preserve">riguardava il 2024</t>
  </si>
  <si>
    <t xml:space="preserve">delibera 29</t>
  </si>
  <si>
    <t xml:space="preserve">80004010957202100041</t>
  </si>
  <si>
    <t xml:space="preserve">AMB</t>
  </si>
  <si>
    <t xml:space="preserve">delibera 29 2025 - da verificare con il RUP</t>
  </si>
  <si>
    <t xml:space="preserve">appl AV di 321.159,05. sul cap. 292893. Riguarda più lavori?.</t>
  </si>
  <si>
    <t xml:space="preserve">delibera 13</t>
  </si>
  <si>
    <t xml:space="preserve">2 rata fin </t>
  </si>
  <si>
    <t xml:space="preserve">80004010957202100043</t>
  </si>
  <si>
    <t xml:space="preserve">80004010957202100044</t>
  </si>
  <si>
    <t xml:space="preserve">Elenco lavori terza variazione al piano triennale</t>
  </si>
  <si>
    <t xml:space="preserve">80004010957202100045</t>
  </si>
  <si>
    <t xml:space="preserve">80004010957202100046</t>
  </si>
  <si>
    <t xml:space="preserve">80004010957202100047</t>
  </si>
  <si>
    <t xml:space="preserve">80004010957202100048</t>
  </si>
  <si>
    <t xml:space="preserve">Elenco lavori quarta variazione al piano triennale</t>
  </si>
  <si>
    <t xml:space="preserve">80004010957202100049</t>
  </si>
  <si>
    <t xml:space="preserve">1 rata </t>
  </si>
  <si>
    <t xml:space="preserve">richiamati dall'AV.</t>
  </si>
  <si>
    <t xml:space="preserve">(*) Tale campo compare solo in caso di modifica del programma</t>
  </si>
  <si>
    <t xml:space="preserve">Tabella E.1 </t>
  </si>
  <si>
    <t xml:space="preserve">ADN - Adeguamento normativo</t>
  </si>
  <si>
    <t xml:space="preserve">AMB - Qualità ambientale</t>
  </si>
  <si>
    <t xml:space="preserve">COP - Completamento Opera Incompiuta</t>
  </si>
  <si>
    <t xml:space="preserve">CPA - Conservazione del patrimonio</t>
  </si>
  <si>
    <t xml:space="preserve">MIS - Miglioramento e incremento di servizio</t>
  </si>
  <si>
    <t xml:space="preserve">URB - Qualità urbana</t>
  </si>
  <si>
    <t xml:space="preserve">VAB - Valorizzazione beni vincolati</t>
  </si>
  <si>
    <t xml:space="preserve">DEM - Demolizione Opera Incompiuta</t>
  </si>
  <si>
    <t xml:space="preserve">DEOP - Demolizione opere preesistenti e non più utilizzabili</t>
  </si>
  <si>
    <t xml:space="preserve">1. progetto di fattibilità tecnico - economica: “documento di fattibilità delle alternative progettuali”.</t>
  </si>
  <si>
    <t xml:space="preserve">2. progetto di fattibilità tecnico - economica: “documento finale”.</t>
  </si>
  <si>
    <t xml:space="preserve">3. progetto esecutivo</t>
  </si>
  <si>
    <t xml:space="preserve">ALLEGATO I - SCHEDA D:  PROGRAMMA TRIENNALE DELLE OPERE PUBBLICHE 2025/2027</t>
  </si>
  <si>
    <t xml:space="preserve">ELENCO DEGLI INTERVENTI DEL PROGRAMMA</t>
  </si>
  <si>
    <t xml:space="preserve">Codice Unico Intervento CUI (1)</t>
  </si>
  <si>
    <t xml:space="preserve">Cod. Int. Amm.ne (2)</t>
  </si>
  <si>
    <t xml:space="preserve">Codice CUP (3)</t>
  </si>
  <si>
    <t xml:space="preserve">Annualità nella quale si prevede di dare avvio alla procedura di affidamento</t>
  </si>
  <si>
    <t xml:space="preserve">Responsabile Unico del Progetto           (4)</t>
  </si>
  <si>
    <t xml:space="preserve">lotto funzionale (5)</t>
  </si>
  <si>
    <t xml:space="preserve">lavoro complesso (6)</t>
  </si>
  <si>
    <t xml:space="preserve">codice ISTAT</t>
  </si>
  <si>
    <t xml:space="preserve">localizzazione - codice NUTS</t>
  </si>
  <si>
    <t xml:space="preserve">Tipologia</t>
  </si>
  <si>
    <t xml:space="preserve">Settore e sottosettore intervento</t>
  </si>
  <si>
    <t xml:space="preserve">Descrizione dell'intervento</t>
  </si>
  <si>
    <t xml:space="preserve">Livello di priorità (7)</t>
  </si>
  <si>
    <t xml:space="preserve">STIMA DEI COSTI DELL'INTERVENTO (8)</t>
  </si>
  <si>
    <t xml:space="preserve">Intervento aggiunto o variato a seguito di modifica programma (12)</t>
  </si>
  <si>
    <t xml:space="preserve">Costi su annualità successive</t>
  </si>
  <si>
    <t xml:space="preserve">Importo complessivo (9)</t>
  </si>
  <si>
    <t xml:space="preserve">Valore degli eventuali immobili di cui alla scheda C collegati all'intervento (10)</t>
  </si>
  <si>
    <t xml:space="preserve">Scadenza temporale ultima per l'utilizzo dell'eventuale finanziamento derivante da contrazione di mutuo </t>
  </si>
  <si>
    <t xml:space="preserve">Apporto di capitale privato (11)</t>
  </si>
  <si>
    <t xml:space="preserve">Importo</t>
  </si>
  <si>
    <t xml:space="preserve">numero intervento CUI</t>
  </si>
  <si>
    <t xml:space="preserve">data (anno)</t>
  </si>
  <si>
    <t xml:space="preserve">Tabella D.1</t>
  </si>
  <si>
    <t xml:space="preserve">Tabella D.2</t>
  </si>
  <si>
    <t xml:space="preserve">Tabella D.3</t>
  </si>
  <si>
    <t xml:space="preserve">data</t>
  </si>
  <si>
    <t xml:space="preserve">Tabella D.4</t>
  </si>
  <si>
    <t xml:space="preserve">Tabella D.5</t>
  </si>
  <si>
    <t xml:space="preserve">80004010957202200001</t>
  </si>
  <si>
    <t xml:space="preserve">F99J20000240002</t>
  </si>
  <si>
    <t xml:space="preserve">095</t>
  </si>
  <si>
    <t xml:space="preserve">ITG2G</t>
  </si>
  <si>
    <t xml:space="preserve">03 51</t>
  </si>
  <si>
    <t xml:space="preserve">01 01 012</t>
  </si>
  <si>
    <t xml:space="preserve">Completamento della strada di circonvallazione di Cuglieri in variante alla SS 292</t>
  </si>
  <si>
    <t xml:space="preserve">F27H19000100002 /F31B21004750003</t>
  </si>
  <si>
    <t xml:space="preserve">095013-095027</t>
  </si>
  <si>
    <t xml:space="preserve">03 04</t>
  </si>
  <si>
    <t xml:space="preserve">01 01 013</t>
  </si>
  <si>
    <t xml:space="preserve">80004010957202200004</t>
  </si>
  <si>
    <t xml:space="preserve">F17H21007230001</t>
  </si>
  <si>
    <t xml:space="preserve">095038</t>
  </si>
  <si>
    <t xml:space="preserve">095064</t>
  </si>
  <si>
    <t xml:space="preserve">80004010957202200006</t>
  </si>
  <si>
    <t xml:space="preserve">F17H21007220001</t>
  </si>
  <si>
    <t xml:space="preserve">095014</t>
  </si>
  <si>
    <t xml:space="preserve">Lavori di demolizione e ricostruzione degli attraversamenti stradali lungo la SP 84</t>
  </si>
  <si>
    <t xml:space="preserve">F87H22004580001</t>
  </si>
  <si>
    <t xml:space="preserve">095045</t>
  </si>
  <si>
    <t xml:space="preserve">03 07</t>
  </si>
  <si>
    <t xml:space="preserve">MESSA IN SICUREZZA A TRATTI SALTUARI DELLA S.P. N. 33 DA FINE ABITATO DI SAMUGHEO A LIMITE PROVINCIA NUORO</t>
  </si>
  <si>
    <t xml:space="preserve">F67H22003160001</t>
  </si>
  <si>
    <t xml:space="preserve">Giuseppe Pinna</t>
  </si>
  <si>
    <t xml:space="preserve">095079</t>
  </si>
  <si>
    <t xml:space="preserve">MESSA IN SICUREZZA DELLA S.P. 49 NU (BOSA – ALGHERO) DAL KM 15+000 AL KM 19+800 – LIMITE PROVINCIA SASSARI</t>
  </si>
  <si>
    <t xml:space="preserve">80004010957202300009</t>
  </si>
  <si>
    <t xml:space="preserve">F97H22003050001</t>
  </si>
  <si>
    <t xml:space="preserve">095031</t>
  </si>
  <si>
    <t xml:space="preserve">MESSA IN SICUREZZA DELLA S.P. N. 11 NEL TRATTO BV SS 292 A NARBOLIA – DAL KM 0+000 AL KM 5+600.</t>
  </si>
  <si>
    <t xml:space="preserve">80004010957202300014</t>
  </si>
  <si>
    <t xml:space="preserve">F17H22003310001</t>
  </si>
  <si>
    <t xml:space="preserve">095065</t>
  </si>
  <si>
    <t xml:space="preserve">MESSA IN SICUREZZA  DELLA S.P. N. 92 – CIRCONVALLAZIONE DI TERRALBA</t>
  </si>
  <si>
    <t xml:space="preserve">80004010957202300015</t>
  </si>
  <si>
    <t xml:space="preserve">F87H22004600001</t>
  </si>
  <si>
    <t xml:space="preserve">095029</t>
  </si>
  <si>
    <t xml:space="preserve">MESSA IN SICUREZZA  DELLA S.P. N. 99 – CIRCONVALLAZIONE DI MOGORO -MASULLAS DAL KM 0+000 AL KM 4+540</t>
  </si>
  <si>
    <t xml:space="preserve">80004010957202300017</t>
  </si>
  <si>
    <t xml:space="preserve">F27H22001580001</t>
  </si>
  <si>
    <t xml:space="preserve">F67H16001880002</t>
  </si>
  <si>
    <t xml:space="preserve">Alessandro Serra </t>
  </si>
  <si>
    <t xml:space="preserve">095052</t>
  </si>
  <si>
    <t xml:space="preserve">F17H19000130002</t>
  </si>
  <si>
    <t xml:space="preserve">095047</t>
  </si>
  <si>
    <t xml:space="preserve">Giampaolo Enna</t>
  </si>
  <si>
    <t xml:space="preserve">80004010957202100022</t>
  </si>
  <si>
    <t xml:space="preserve">095049</t>
  </si>
  <si>
    <t xml:space="preserve">095032</t>
  </si>
  <si>
    <t xml:space="preserve">80004010957202100025</t>
  </si>
  <si>
    <t xml:space="preserve">F17H19002360002</t>
  </si>
  <si>
    <t xml:space="preserve">MESSA IN SICUREZZA DEI PONTI AD ARCO LUNGO LE SS.PP. 44 e 15</t>
  </si>
  <si>
    <t xml:space="preserve">03 01</t>
  </si>
  <si>
    <t xml:space="preserve">F97H24001610002</t>
  </si>
  <si>
    <t xml:space="preserve">80004010957202300032</t>
  </si>
  <si>
    <t xml:space="preserve">F87H12001860002</t>
  </si>
  <si>
    <t xml:space="preserve">Messa in sicurezza versanti instabili </t>
  </si>
  <si>
    <t xml:space="preserve">80004010957202400033</t>
  </si>
  <si>
    <t xml:space="preserve">F17H24001660001</t>
  </si>
  <si>
    <t xml:space="preserve">ACCORDO QUADRO PER LA MANUTENZIONE STRAORDINARIA DELLE STRADE PROVINCIALI</t>
  </si>
  <si>
    <t xml:space="preserve">F35F24000540001</t>
  </si>
  <si>
    <t xml:space="preserve">Interventi di manutenzione straordinaria della rete stradale con particolare riferimento alla sicurezza per i motociclisti</t>
  </si>
  <si>
    <t xml:space="preserve">01 01</t>
  </si>
  <si>
    <t xml:space="preserve">80004010957202500036</t>
  </si>
  <si>
    <t xml:space="preserve">F15F23000200001</t>
  </si>
  <si>
    <t xml:space="preserve">ADEGUAMENTO DELLA CAPACITÀ PORTANTE DEL VECCHIO PONTE SULLA SP N. 54 BIS</t>
  </si>
  <si>
    <t xml:space="preserve">80004010957202400035</t>
  </si>
  <si>
    <t xml:space="preserve">F11B24000230002</t>
  </si>
  <si>
    <t xml:space="preserve">01 01 014</t>
  </si>
  <si>
    <t xml:space="preserve">Messa in sicurezza pista ciclabile Oristano - Torregrande lungo SP 1 e SP 81</t>
  </si>
  <si>
    <t xml:space="preserve">F77H24000770001 </t>
  </si>
  <si>
    <t xml:space="preserve">Lavori di ricostruzione dell'attraversamento stradale al km 6+750 della SP 71 (Busachi - Samugheo)</t>
  </si>
  <si>
    <t xml:space="preserve">F37H24002730002</t>
  </si>
  <si>
    <t xml:space="preserve">ACCORDO QUADRO PER LA MANUTENZIONE STRAORDINARIA DELLE STRADE PROVINCIALI - lotto 1 e 2 -2024/2025 RAS</t>
  </si>
  <si>
    <t xml:space="preserve">80004010957202100039</t>
  </si>
  <si>
    <t xml:space="preserve">Messa in sicurezza del ponte in ferro sulla SP 15 – Simaxis – Solarussa</t>
  </si>
  <si>
    <t xml:space="preserve">ACCORDO QUADRO PER LA MANUTENZIONE STRAORDINARIA DELLE STRADE PROVINCIALI - lotto 3 e 4 -2025/2026 RAS</t>
  </si>
  <si>
    <t xml:space="preserve">F51J25000010002</t>
  </si>
  <si>
    <t xml:space="preserve">Salvatore Deiana</t>
  </si>
  <si>
    <t xml:space="preserve">095069</t>
  </si>
  <si>
    <t xml:space="preserve">06</t>
  </si>
  <si>
    <t xml:space="preserve">02 05 051</t>
  </si>
  <si>
    <t xml:space="preserve">Lavori di manutenzione idraulica del Rio Perdosu</t>
  </si>
  <si>
    <t xml:space="preserve">F51B23000500002</t>
  </si>
  <si>
    <t xml:space="preserve">095006</t>
  </si>
  <si>
    <t xml:space="preserve">INTERSEZIONE TRA LA S.P. 69, LA S.P. 50 E LA S.P.8 IN COMUNE DI ARBOREA</t>
  </si>
  <si>
    <t xml:space="preserve">F17H130000910002</t>
  </si>
  <si>
    <t xml:space="preserve">MESSA IN SICUREZZA TRATTO BIVIO MOGORO SS131 – SP 44</t>
  </si>
  <si>
    <t xml:space="preserve">F19I25000650007</t>
  </si>
  <si>
    <t xml:space="preserve">Graziano Plana</t>
  </si>
  <si>
    <t xml:space="preserve">ITG28</t>
  </si>
  <si>
    <t xml:space="preserve">05 08 086</t>
  </si>
  <si>
    <t xml:space="preserve">Interventi di riqualificazione e messa in sicurezza delle aree sportive esterne di pertinenza dell’istituto polivalente di Terralba </t>
  </si>
  <si>
    <t xml:space="preserve">F29I25000680007</t>
  </si>
  <si>
    <t xml:space="preserve">095021</t>
  </si>
  <si>
    <t xml:space="preserve">Interventi di adeguamento funzionale ed efficientamento energetico palestre del Liceo Scientifico di Ghilarza</t>
  </si>
  <si>
    <t xml:space="preserve">F63C24000500005</t>
  </si>
  <si>
    <t xml:space="preserve">Lavori di adeguamento funzionale ed efficientamento energetico nella palestra di competenza dell'istituto di istruzione superiore G.a. Pischedda di Bosa.</t>
  </si>
  <si>
    <t xml:space="preserve">F13C25000760006</t>
  </si>
  <si>
    <t xml:space="preserve">Interventi di efficientamento energetico dell'edificio di proprietà della Provincia di Oristano, sito nella via Diaz in Oristano sede dell'istituto Polivalente</t>
  </si>
  <si>
    <t xml:space="preserve">F17H25001420003</t>
  </si>
  <si>
    <t xml:space="preserve">Sergio Carrau</t>
  </si>
  <si>
    <t xml:space="preserve">Manutenzione straordinaria SP 70</t>
  </si>
  <si>
    <t xml:space="preserve">80004010957202100050</t>
  </si>
  <si>
    <t xml:space="preserve">F31B25000390003</t>
  </si>
  <si>
    <t xml:space="preserve">Giampalolo Enna</t>
  </si>
  <si>
    <t xml:space="preserve">Messa in sicurezza   intersezioni SSPP 57-70 e SSPP 57-68 loc. Tiria e intersezione SP 68-strada comunale in loc “Pranixeddu”</t>
  </si>
  <si>
    <t xml:space="preserve">80004010957202100051</t>
  </si>
  <si>
    <t xml:space="preserve">F17H25001430003</t>
  </si>
  <si>
    <t xml:space="preserve">Giampaola Corrias</t>
  </si>
  <si>
    <t xml:space="preserve">Manutenzione straordinaria SP 57 da Silì a Tiria</t>
  </si>
  <si>
    <t xml:space="preserve">80004010957202100052</t>
  </si>
  <si>
    <t xml:space="preserve">F77H25002170003</t>
  </si>
  <si>
    <t xml:space="preserve">Silveria Camedda</t>
  </si>
  <si>
    <t xml:space="preserve">Interventi di manutenzione fondo stradale lungo la SP 61 (Marrubiu-Tanca M.); SP 23 ingresso da Abbasanta da Fordongianus; SP 83 ingresso Porto Alabe; SP 30 da Ardauli a Neoneli; SP 9 Solarussa da ferrovia a incrocio SP 15;</t>
  </si>
  <si>
    <t xml:space="preserve">80004010957202100053</t>
  </si>
  <si>
    <t xml:space="preserve">F35F25000220002</t>
  </si>
  <si>
    <t xml:space="preserve">095050</t>
  </si>
  <si>
    <t xml:space="preserve">FSC Pr1_Manutenzione straordinaria SP 10 bv SS 292-Putzu Idu e SP 14 Narbolia-Milis</t>
  </si>
  <si>
    <t xml:space="preserve">80004010957202100054</t>
  </si>
  <si>
    <t xml:space="preserve">095083</t>
  </si>
  <si>
    <t xml:space="preserve">FSC Pr2_Manutenzione straordinaria SP 104 Magomadas-Bosa Marina, SP 83 ingresso Porto Alabe, SP 34 Tinnura-Sagama</t>
  </si>
  <si>
    <t xml:space="preserve">80004010957202100055</t>
  </si>
  <si>
    <t xml:space="preserve">FSC Pr3_Rotatoria intersezione SP 49-SP 92 Terralba</t>
  </si>
  <si>
    <t xml:space="preserve">80004010957202100056</t>
  </si>
  <si>
    <t xml:space="preserve">Massimo Deidda</t>
  </si>
  <si>
    <t xml:space="preserve">095026</t>
  </si>
  <si>
    <t xml:space="preserve">FSC Pr4_SP 43 Bv Baressa-Simala-Masullas, SP 44 Masullas-Gonnostramatza- fine, SP 46 Gonnostramatza-Simala-Curcuris-Ales</t>
  </si>
  <si>
    <t xml:space="preserve">80004010957202100057</t>
  </si>
  <si>
    <t xml:space="preserve">095019</t>
  </si>
  <si>
    <t xml:space="preserve">FSC Pr 5_SP 15 Santulussurgiu-Abbasanta (tratti) e SP 21 Cuglieri-Scano M</t>
  </si>
  <si>
    <t xml:space="preserve">80004010957202100058</t>
  </si>
  <si>
    <t xml:space="preserve">095007</t>
  </si>
  <si>
    <t xml:space="preserve">FSC Pr6_Manutenzione straordinaria SP 27, SP 28 e SP 85 Ardauli-Nughedu SV</t>
  </si>
  <si>
    <t xml:space="preserve">80004010957202100059</t>
  </si>
  <si>
    <t xml:space="preserve">FSC Pr7_Adeguamento SP 18 da bv SP 54 a Siamaggiore</t>
  </si>
  <si>
    <t xml:space="preserve">80004010957202100060</t>
  </si>
  <si>
    <t xml:space="preserve">PROV0000056262</t>
  </si>
  <si>
    <t xml:space="preserve">Riqualificazione SP 84 Magomadas-Porto Alabe</t>
  </si>
  <si>
    <t xml:space="preserve">(1) Numero intervento = cf amministrazione + prima annualità del primo programma nel quale l'intervento è stato inserito + progressivo di 5 cifre</t>
  </si>
  <si>
    <t xml:space="preserve">(2) Numero interno liberamente indicato dall'amministrazione in base a proprio sistema di codifica</t>
  </si>
  <si>
    <t xml:space="preserve">(3) Indica il CUP (cfr. articolo 3 comma 5)</t>
  </si>
  <si>
    <t xml:space="preserve">(4) Riportare nome e cognome del responsabile unico del progetto </t>
  </si>
  <si>
    <t xml:space="preserve">Ing. Giuseppe Pinna</t>
  </si>
  <si>
    <t xml:space="preserve">(5) Indica se lotto funzionale secondo la definizione di cui all'art.3 comma 1 lettera s) dell'allegato I.1 al codice</t>
  </si>
  <si>
    <t xml:space="preserve">(6) Indica se lavoro complesso secondo la definizione di cui all'art.2 comma 1 lettera d) dell'allegato I.1 al codice</t>
  </si>
  <si>
    <t xml:space="preserve">ALLEGATO I - SCHEDA F: PROGRAMMA TRIENNALE DELLE OPERE PUBBLICHE 2025/2027</t>
  </si>
  <si>
    <t xml:space="preserve"> ELENCO DEGLI INTERVENTI PRESENTI NELL'ELENCO ANNUALE DEL PRECEDENTE PROGRAMMA TRIENNALE </t>
  </si>
  <si>
    <t xml:space="preserve">E NON RIPROPOSTI E NON AVVIATI  </t>
  </si>
  <si>
    <r>
      <rPr>
        <b val="true"/>
        <sz val="10"/>
        <color rgb="FF333333"/>
        <rFont val="Arial"/>
        <family val="2"/>
        <charset val="1"/>
      </rPr>
      <t xml:space="preserve">motivo per il quale l'intervento non è riproposto </t>
    </r>
    <r>
      <rPr>
        <b val="true"/>
        <sz val="10"/>
        <color rgb="FF003366"/>
        <rFont val="Arial"/>
        <family val="2"/>
        <charset val="1"/>
      </rPr>
      <t xml:space="preserve">(1)</t>
    </r>
  </si>
  <si>
    <t xml:space="preserve">Ereditato da precedente programma</t>
  </si>
  <si>
    <t xml:space="preserve">(1) breve descrizione dei motivi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</si>
</sst>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0.00"/>
    <numFmt numFmtId="166" formatCode="@"/>
    <numFmt numFmtId="167" formatCode="#,###.00"/>
    <numFmt numFmtId="168" formatCode="0.00%"/>
    <numFmt numFmtId="169" formatCode="General"/>
    <numFmt numFmtId="170" formatCode="#,##0"/>
    <numFmt numFmtId="171" formatCode="0"/>
  </numFmts>
  <fonts count="57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sz val="11"/>
      <color rgb="FFFF99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b val="true"/>
      <sz val="11"/>
      <color rgb="FF333333"/>
      <name val="Calibri"/>
      <family val="2"/>
      <charset val="1"/>
    </font>
    <font>
      <sz val="11"/>
      <color rgb="FFFF0000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1"/>
      <color rgb="FF000000"/>
      <name val="Calibri"/>
      <family val="2"/>
      <charset val="1"/>
    </font>
    <font>
      <sz val="11"/>
      <color rgb="FF800080"/>
      <name val="Calibri"/>
      <family val="2"/>
      <charset val="1"/>
    </font>
    <font>
      <sz val="11"/>
      <color rgb="FF008000"/>
      <name val="Calibri"/>
      <family val="2"/>
      <charset val="1"/>
    </font>
    <font>
      <sz val="10"/>
      <color rgb="FF333333"/>
      <name val="Arial"/>
      <family val="2"/>
      <charset val="1"/>
    </font>
    <font>
      <b val="true"/>
      <sz val="14"/>
      <color rgb="FF333333"/>
      <name val="Times New Roman"/>
      <family val="1"/>
      <charset val="1"/>
    </font>
    <font>
      <b val="true"/>
      <sz val="14"/>
      <color rgb="FFFF4000"/>
      <name val="Times New Roman"/>
      <family val="1"/>
      <charset val="1"/>
    </font>
    <font>
      <b val="true"/>
      <sz val="14"/>
      <color rgb="FF003366"/>
      <name val="Times New Roman"/>
      <family val="1"/>
      <charset val="1"/>
    </font>
    <font>
      <b val="true"/>
      <sz val="12"/>
      <color rgb="FF333333"/>
      <name val="Times New Roman"/>
      <family val="1"/>
      <charset val="1"/>
    </font>
    <font>
      <b val="true"/>
      <sz val="14"/>
      <color rgb="FF333333"/>
      <name val="Arial"/>
      <family val="2"/>
      <charset val="1"/>
    </font>
    <font>
      <b val="true"/>
      <sz val="10"/>
      <color rgb="FF333333"/>
      <name val="Arial"/>
      <family val="2"/>
      <charset val="1"/>
    </font>
    <font>
      <sz val="10"/>
      <color rgb="FF333333"/>
      <name val="Verdana"/>
      <family val="2"/>
      <charset val="1"/>
    </font>
    <font>
      <sz val="8"/>
      <color rgb="FF333333"/>
      <name val="Verdana"/>
      <family val="2"/>
      <charset val="1"/>
    </font>
    <font>
      <sz val="8"/>
      <name val="Verdana"/>
      <family val="2"/>
      <charset val="1"/>
    </font>
    <font>
      <b val="true"/>
      <sz val="10"/>
      <color rgb="FF333333"/>
      <name val="Verdana"/>
      <family val="2"/>
      <charset val="1"/>
    </font>
    <font>
      <sz val="10"/>
      <color rgb="FFFF4000"/>
      <name val="Arial"/>
      <family val="2"/>
      <charset val="1"/>
    </font>
    <font>
      <b val="true"/>
      <sz val="12"/>
      <color rgb="FF333333"/>
      <name val="Arial"/>
      <family val="2"/>
      <charset val="1"/>
    </font>
    <font>
      <sz val="12"/>
      <color rgb="FF333333"/>
      <name val="Times New Roman"/>
      <family val="1"/>
      <charset val="1"/>
    </font>
    <font>
      <b val="true"/>
      <i val="true"/>
      <sz val="10"/>
      <color rgb="FF333333"/>
      <name val="Arial"/>
      <family val="2"/>
      <charset val="1"/>
    </font>
    <font>
      <b val="true"/>
      <sz val="10"/>
      <name val="Arial"/>
      <family val="2"/>
      <charset val="1"/>
    </font>
    <font>
      <sz val="10"/>
      <color rgb="FF4472C4"/>
      <name val="Arial"/>
      <family val="2"/>
      <charset val="1"/>
    </font>
    <font>
      <sz val="10"/>
      <color rgb="FFFF0000"/>
      <name val="Arial"/>
      <family val="2"/>
      <charset val="1"/>
    </font>
    <font>
      <sz val="10"/>
      <color rgb="FF000000"/>
      <name val="Arial"/>
      <family val="2"/>
      <charset val="1"/>
    </font>
    <font>
      <u val="single"/>
      <sz val="10"/>
      <name val="Arial"/>
      <family val="2"/>
      <charset val="1"/>
    </font>
    <font>
      <b val="true"/>
      <sz val="10"/>
      <name val="Verdana"/>
      <family val="2"/>
      <charset val="1"/>
    </font>
    <font>
      <sz val="10"/>
      <name val="Verdana"/>
      <family val="2"/>
      <charset val="1"/>
    </font>
    <font>
      <sz val="10"/>
      <color rgb="FF2A6099"/>
      <name val="Arial"/>
      <family val="2"/>
      <charset val="1"/>
    </font>
    <font>
      <sz val="9"/>
      <color rgb="FF333333"/>
      <name val="Verdana"/>
      <family val="2"/>
      <charset val="1"/>
    </font>
    <font>
      <sz val="9"/>
      <color rgb="FF000000"/>
      <name val="Verdana"/>
      <family val="2"/>
      <charset val="1"/>
    </font>
    <font>
      <sz val="9"/>
      <name val="Arial"/>
      <family val="2"/>
      <charset val="1"/>
    </font>
    <font>
      <sz val="9"/>
      <name val="Verdana"/>
      <family val="2"/>
      <charset val="1"/>
    </font>
    <font>
      <sz val="9"/>
      <color rgb="FF333333"/>
      <name val="Arial"/>
      <family val="2"/>
      <charset val="1"/>
    </font>
    <font>
      <sz val="8"/>
      <color rgb="FF000000"/>
      <name val="Verdana"/>
      <family val="2"/>
      <charset val="1"/>
    </font>
    <font>
      <sz val="8"/>
      <color rgb="FF333333"/>
      <name val="Arial"/>
      <family val="2"/>
      <charset val="1"/>
    </font>
    <font>
      <sz val="12"/>
      <color rgb="FF000000"/>
      <name val="Calibri"/>
      <family val="2"/>
      <charset val="1"/>
    </font>
    <font>
      <sz val="9"/>
      <color rgb="FF000000"/>
      <name val="Arial"/>
      <family val="0"/>
      <charset val="1"/>
    </font>
    <font>
      <b val="true"/>
      <sz val="9"/>
      <color rgb="FF333333"/>
      <name val="Verdana"/>
      <family val="2"/>
      <charset val="1"/>
    </font>
    <font>
      <b val="true"/>
      <sz val="11"/>
      <name val="Arial"/>
      <family val="2"/>
      <charset val="1"/>
    </font>
    <font>
      <b val="true"/>
      <sz val="10"/>
      <color rgb="FF003366"/>
      <name val="Arial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rgb="FFCCCCFF"/>
        <bgColor rgb="FFB4C7E7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D9F2D0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E7E6E6"/>
      </patternFill>
    </fill>
    <fill>
      <patternFill patternType="solid">
        <fgColor rgb="FF99CCFF"/>
        <bgColor rgb="FFB4C7E7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2A6099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9966"/>
      </patternFill>
    </fill>
    <fill>
      <patternFill patternType="solid">
        <fgColor rgb="FFFF9900"/>
        <bgColor rgb="FFFF8000"/>
      </patternFill>
    </fill>
    <fill>
      <patternFill patternType="solid">
        <fgColor rgb="FFC0C0C0"/>
        <bgColor rgb="FFB2B2B2"/>
      </patternFill>
    </fill>
    <fill>
      <patternFill patternType="solid">
        <fgColor rgb="FF969696"/>
        <bgColor rgb="FF808080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FF40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800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rgb="FFB2B2B2"/>
        <bgColor rgb="FFC0C0C0"/>
      </patternFill>
    </fill>
    <fill>
      <patternFill patternType="solid">
        <fgColor rgb="FFB4C7E7"/>
        <bgColor rgb="FFC0C0C0"/>
      </patternFill>
    </fill>
    <fill>
      <patternFill patternType="solid">
        <fgColor rgb="FFFF8000"/>
        <bgColor rgb="FFFF9900"/>
      </patternFill>
    </fill>
    <fill>
      <patternFill patternType="solid">
        <fgColor rgb="FFFFFF00"/>
        <bgColor rgb="FFFFCC00"/>
      </patternFill>
    </fill>
    <fill>
      <patternFill patternType="solid">
        <fgColor rgb="FFD6DCE5"/>
        <bgColor rgb="FFE7E6E6"/>
      </patternFill>
    </fill>
    <fill>
      <patternFill patternType="solid">
        <fgColor rgb="FFE7E6E6"/>
        <bgColor rgb="FFEEEEEE"/>
      </patternFill>
    </fill>
    <fill>
      <patternFill patternType="solid">
        <fgColor rgb="FFEEEEEE"/>
        <bgColor rgb="FFE7E6E6"/>
      </patternFill>
    </fill>
    <fill>
      <patternFill patternType="solid">
        <fgColor rgb="FFE2F0D9"/>
        <bgColor rgb="FFD9F2D0"/>
      </patternFill>
    </fill>
    <fill>
      <patternFill patternType="solid">
        <fgColor rgb="FFD9F2D0"/>
        <bgColor rgb="FFE2F0D9"/>
      </patternFill>
    </fill>
  </fills>
  <borders count="29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 style="thin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6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5" fillId="12" borderId="0" applyFont="true" applyBorder="false" applyAlignment="true" applyProtection="false">
      <alignment horizontal="general" vertical="bottom" textRotation="0" wrapText="false" indent="0" shrinkToFit="false"/>
    </xf>
    <xf numFmtId="164" fontId="5" fillId="9" borderId="0" applyFont="true" applyBorder="false" applyAlignment="true" applyProtection="false">
      <alignment horizontal="general" vertical="bottom" textRotation="0" wrapText="false" indent="0" shrinkToFit="false"/>
    </xf>
    <xf numFmtId="164" fontId="5" fillId="1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6" fillId="16" borderId="1" applyFont="true" applyBorder="true" applyAlignment="true" applyProtection="false">
      <alignment horizontal="general" vertical="bottom" textRotation="0" wrapText="false" indent="0" shrinkToFit="false"/>
    </xf>
    <xf numFmtId="164" fontId="6" fillId="16" borderId="1" applyFont="true" applyBorder="true" applyAlignment="true" applyProtection="false">
      <alignment horizontal="general" vertical="bottom" textRotation="0" wrapText="false" indent="0" shrinkToFit="false"/>
    </xf>
    <xf numFmtId="164" fontId="7" fillId="0" borderId="2" applyFont="true" applyBorder="true" applyAlignment="true" applyProtection="false">
      <alignment horizontal="general" vertical="bottom" textRotation="0" wrapText="false" indent="0" shrinkToFit="false"/>
    </xf>
    <xf numFmtId="164" fontId="8" fillId="17" borderId="3" applyFont="true" applyBorder="tru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5" fillId="20" borderId="0" applyFont="true" applyBorder="false" applyAlignment="true" applyProtection="false">
      <alignment horizontal="general" vertical="bottom" textRotation="0" wrapText="false" indent="0" shrinkToFit="false"/>
    </xf>
    <xf numFmtId="164" fontId="5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21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1" applyFont="true" applyBorder="true" applyAlignment="true" applyProtection="false">
      <alignment horizontal="general" vertical="bottom" textRotation="0" wrapText="false" indent="0" shrinkToFit="false"/>
    </xf>
    <xf numFmtId="164" fontId="10" fillId="22" borderId="0" applyFont="true" applyBorder="false" applyAlignment="true" applyProtection="false">
      <alignment horizontal="general" vertical="bottom" textRotation="0" wrapText="false" indent="0" shrinkToFit="false"/>
    </xf>
    <xf numFmtId="164" fontId="10" fillId="22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23" borderId="4" applyFont="true" applyBorder="true" applyAlignment="true" applyProtection="false">
      <alignment horizontal="general" vertical="bottom" textRotation="0" wrapText="false" indent="0" shrinkToFit="false"/>
    </xf>
    <xf numFmtId="164" fontId="12" fillId="16" borderId="5" applyFont="true" applyBorder="true" applyAlignment="true" applyProtection="false">
      <alignment horizontal="general" vertical="bottom" textRotation="0" wrapText="false" indent="0" shrinkToFit="false"/>
    </xf>
    <xf numFmtId="164" fontId="12" fillId="16" borderId="5" applyFont="true" applyBorder="tru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5" fillId="0" borderId="6" applyFont="true" applyBorder="true" applyAlignment="true" applyProtection="false">
      <alignment horizontal="general" vertical="bottom" textRotation="0" wrapText="false" indent="0" shrinkToFit="false"/>
    </xf>
    <xf numFmtId="164" fontId="16" fillId="0" borderId="7" applyFont="true" applyBorder="true" applyAlignment="true" applyProtection="false">
      <alignment horizontal="general" vertical="bottom" textRotation="0" wrapText="false" indent="0" shrinkToFit="false"/>
    </xf>
    <xf numFmtId="164" fontId="17" fillId="0" borderId="8" applyFont="true" applyBorder="true" applyAlignment="true" applyProtection="false">
      <alignment horizontal="general" vertical="bottom" textRotation="0" wrapText="false" indent="0" shrinkToFit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18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9" applyFont="true" applyBorder="true" applyAlignment="true" applyProtection="false">
      <alignment horizontal="general" vertical="bottom" textRotation="0" wrapText="false" indent="0" shrinkToFit="false"/>
    </xf>
    <xf numFmtId="164" fontId="20" fillId="3" borderId="0" applyFont="true" applyBorder="false" applyAlignment="true" applyProtection="false">
      <alignment horizontal="general" vertical="bottom" textRotation="0" wrapText="false" indent="0" shrinkToFit="false"/>
    </xf>
    <xf numFmtId="164" fontId="21" fillId="4" borderId="0" applyFont="true" applyBorder="false" applyAlignment="true" applyProtection="false">
      <alignment horizontal="general" vertical="bottom" textRotation="0" wrapText="false" indent="0" shrinkToFit="false"/>
    </xf>
  </cellStyleXfs>
  <cellXfs count="20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3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3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2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32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2" fillId="2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2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2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2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22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2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8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8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8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10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7" fontId="29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9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9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8" fillId="25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2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2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28" fillId="17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35" fillId="0" borderId="0" xfId="0" applyFont="true" applyBorder="false" applyAlignment="true" applyProtection="false">
      <alignment horizontal="justify" vertical="center" textRotation="0" wrapText="true" indent="0" shrinkToFit="false"/>
      <protection locked="true" hidden="false"/>
    </xf>
    <xf numFmtId="165" fontId="22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22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22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28" fillId="17" borderId="1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36" fillId="0" borderId="1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5" fontId="22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37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37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7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8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8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29" fillId="17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9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2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5" fontId="22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28" fillId="17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2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22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22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2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8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0" xfId="0" applyFont="true" applyBorder="true" applyAlignment="true" applyProtection="false">
      <alignment horizontal="justify" vertical="center" textRotation="0" wrapText="false" indent="0" shrinkToFit="false"/>
      <protection locked="true" hidden="false"/>
    </xf>
    <xf numFmtId="169" fontId="11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9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26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11" fillId="0" borderId="10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7" fontId="11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26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27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38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22" fillId="0" borderId="1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22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26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22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38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27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1" fillId="0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1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39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28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28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11" fillId="28" borderId="10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5" fontId="11" fillId="2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28" borderId="1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1" fillId="28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2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22" fillId="2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39" fillId="2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8" fillId="29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8" fillId="17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2" fillId="2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24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3" fillId="24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3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4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8" fillId="3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8" fillId="31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8" fillId="3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8" fillId="31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7" fillId="31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2" fillId="31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31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31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1" fillId="31" borderId="2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11" fillId="31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2" fillId="31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31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31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1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5" fillId="0" borderId="10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71" fontId="45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5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6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32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7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8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2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8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7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0" fillId="2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8" fillId="2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8" fillId="2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2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9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9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5" fillId="24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2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5" fillId="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1" fillId="0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32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1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11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8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8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2" fillId="0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3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4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5" fillId="28" borderId="10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71" fontId="45" fillId="28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5" fillId="2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28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6" fillId="28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6" fillId="28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6" fillId="2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4" fillId="2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2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1" fillId="28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7" fillId="2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7" fillId="28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8" fillId="28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4" fillId="28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3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19" fillId="2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3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2" fillId="32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32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11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9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2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1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6" fontId="2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</cellXfs>
  <cellStyles count="5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Colore 1" xfId="20"/>
    <cellStyle name="20% - Colore 1 2" xfId="21"/>
    <cellStyle name="20% - Colore 2" xfId="22"/>
    <cellStyle name="20% - Colore 3" xfId="23"/>
    <cellStyle name="20% - Colore 4" xfId="24"/>
    <cellStyle name="20% - Colore 5" xfId="25"/>
    <cellStyle name="20% - Colore 6" xfId="26"/>
    <cellStyle name="40% - Colore 1" xfId="27"/>
    <cellStyle name="40% - Colore 2" xfId="28"/>
    <cellStyle name="40% - Colore 3" xfId="29"/>
    <cellStyle name="40% - Colore 4" xfId="30"/>
    <cellStyle name="40% - Colore 5" xfId="31"/>
    <cellStyle name="40% - Colore 6" xfId="32"/>
    <cellStyle name="40% - Colore 6 2" xfId="33"/>
    <cellStyle name="60% - Colore 1" xfId="34"/>
    <cellStyle name="60% - Colore 2" xfId="35"/>
    <cellStyle name="60% - Colore 3" xfId="36"/>
    <cellStyle name="60% - Colore 4" xfId="37"/>
    <cellStyle name="60% - Colore 5" xfId="38"/>
    <cellStyle name="60% - Colore 6" xfId="39"/>
    <cellStyle name="Calcolo" xfId="40"/>
    <cellStyle name="Calcolo 2" xfId="41"/>
    <cellStyle name="Cella collegata" xfId="42"/>
    <cellStyle name="Cella da controllare" xfId="43"/>
    <cellStyle name="Colore 1" xfId="44"/>
    <cellStyle name="Colore 2" xfId="45"/>
    <cellStyle name="Colore 3" xfId="46"/>
    <cellStyle name="Colore 4" xfId="47"/>
    <cellStyle name="Colore 5" xfId="48"/>
    <cellStyle name="Colore 6" xfId="49"/>
    <cellStyle name="Input" xfId="50"/>
    <cellStyle name="Neutrale" xfId="51"/>
    <cellStyle name="Neutrale 2" xfId="52"/>
    <cellStyle name="Normale 2" xfId="53"/>
    <cellStyle name="Nota 2" xfId="54"/>
    <cellStyle name="Output" xfId="55"/>
    <cellStyle name="Output 2" xfId="56"/>
    <cellStyle name="Testo avviso" xfId="57"/>
    <cellStyle name="Testo descrittivo" xfId="58"/>
    <cellStyle name="Titolo 1 2" xfId="59"/>
    <cellStyle name="Titolo 2 2" xfId="60"/>
    <cellStyle name="Titolo 3" xfId="61"/>
    <cellStyle name="Titolo 4" xfId="62"/>
    <cellStyle name="Titolo 5" xfId="63"/>
    <cellStyle name="Totale" xfId="64"/>
    <cellStyle name="Valore non valido" xfId="65"/>
    <cellStyle name="Valore valido" xfId="66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E7E6E6"/>
      <rgbColor rgb="FF800000"/>
      <rgbColor rgb="FF008000"/>
      <rgbColor rgb="FF000080"/>
      <rgbColor rgb="FFFF8000"/>
      <rgbColor rgb="FF800080"/>
      <rgbColor rgb="FF008080"/>
      <rgbColor rgb="FFC0C0C0"/>
      <rgbColor rgb="FF808080"/>
      <rgbColor rgb="FFB2B2B2"/>
      <rgbColor rgb="FFFF4000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E2F0D9"/>
      <rgbColor rgb="FFEEEEEE"/>
      <rgbColor rgb="FF800080"/>
      <rgbColor rgb="FF800000"/>
      <rgbColor rgb="FF008080"/>
      <rgbColor rgb="FF0000FF"/>
      <rgbColor rgb="FFD6DCE5"/>
      <rgbColor rgb="FFD9F2D0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B4C7E7"/>
      <rgbColor rgb="FFFFCC00"/>
      <rgbColor rgb="FFFF9900"/>
      <rgbColor rgb="FFFF6600"/>
      <rgbColor rgb="FF2A60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G26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23" activeCellId="0" sqref="C23"/>
    </sheetView>
  </sheetViews>
  <sheetFormatPr defaultColWidth="9.01171875" defaultRowHeight="13.2" zeroHeight="false" outlineLevelRow="0" outlineLevelCol="0"/>
  <cols>
    <col collapsed="false" customWidth="true" hidden="false" outlineLevel="0" max="1" min="1" style="1" width="73.01"/>
    <col collapsed="false" customWidth="true" hidden="false" outlineLevel="0" max="4" min="2" style="1" width="15.44"/>
    <col collapsed="false" customWidth="true" hidden="false" outlineLevel="0" max="5" min="5" style="1" width="23.56"/>
    <col collapsed="false" customWidth="true" hidden="false" outlineLevel="0" max="6" min="6" style="1" width="22.66"/>
    <col collapsed="false" customWidth="true" hidden="false" outlineLevel="0" max="7" min="7" style="1" width="11.56"/>
    <col collapsed="false" customWidth="false" hidden="false" outlineLevel="0" max="1024" min="8" style="1" width="9"/>
  </cols>
  <sheetData>
    <row r="1" customFormat="false" ht="48" hidden="false" customHeight="true" outlineLevel="0" collapsed="false">
      <c r="A1" s="2" t="s">
        <v>0</v>
      </c>
      <c r="B1" s="2"/>
      <c r="C1" s="2"/>
      <c r="D1" s="2"/>
      <c r="E1" s="2"/>
    </row>
    <row r="2" customFormat="false" ht="17.4" hidden="false" customHeight="false" outlineLevel="0" collapsed="false">
      <c r="A2" s="3" t="s">
        <v>1</v>
      </c>
      <c r="B2" s="3"/>
      <c r="C2" s="3"/>
      <c r="D2" s="3"/>
      <c r="E2" s="3"/>
    </row>
    <row r="3" customFormat="false" ht="15.6" hidden="false" customHeight="false" outlineLevel="0" collapsed="false">
      <c r="A3" s="4"/>
      <c r="B3" s="4"/>
      <c r="C3" s="4"/>
      <c r="D3" s="4"/>
      <c r="E3" s="4"/>
    </row>
    <row r="4" customFormat="false" ht="17.4" hidden="false" customHeight="false" outlineLevel="0" collapsed="false">
      <c r="A4" s="5" t="s">
        <v>2</v>
      </c>
      <c r="B4" s="5"/>
      <c r="C4" s="5"/>
      <c r="D4" s="5"/>
      <c r="E4" s="5"/>
    </row>
    <row r="6" customFormat="false" ht="13.2" hidden="false" customHeight="false" outlineLevel="0" collapsed="false">
      <c r="A6" s="6" t="s">
        <v>3</v>
      </c>
      <c r="B6" s="6" t="s">
        <v>4</v>
      </c>
      <c r="C6" s="6"/>
      <c r="D6" s="6"/>
      <c r="E6" s="6"/>
    </row>
    <row r="7" customFormat="false" ht="13.2" hidden="false" customHeight="false" outlineLevel="0" collapsed="false">
      <c r="A7" s="6"/>
      <c r="B7" s="6" t="s">
        <v>5</v>
      </c>
      <c r="C7" s="6"/>
      <c r="D7" s="6"/>
      <c r="E7" s="6" t="s">
        <v>6</v>
      </c>
    </row>
    <row r="8" customFormat="false" ht="13.2" hidden="false" customHeight="false" outlineLevel="0" collapsed="false">
      <c r="A8" s="6"/>
      <c r="B8" s="7" t="s">
        <v>7</v>
      </c>
      <c r="C8" s="7" t="s">
        <v>8</v>
      </c>
      <c r="D8" s="7" t="s">
        <v>9</v>
      </c>
      <c r="E8" s="6"/>
    </row>
    <row r="9" customFormat="false" ht="28.5" hidden="false" customHeight="true" outlineLevel="0" collapsed="false">
      <c r="A9" s="8" t="s">
        <v>10</v>
      </c>
      <c r="B9" s="9" t="n">
        <v>20472832.28</v>
      </c>
      <c r="C9" s="9" t="n">
        <f aca="false">'Scheda D'!Q63</f>
        <v>23929391.35</v>
      </c>
      <c r="D9" s="9" t="n">
        <f aca="false">'Scheda D'!R63</f>
        <v>17347878.53</v>
      </c>
      <c r="E9" s="9" t="n">
        <f aca="false">(B9+C9+D9)</f>
        <v>61750102.16</v>
      </c>
      <c r="F9" s="10"/>
    </row>
    <row r="10" customFormat="false" ht="25.5" hidden="false" customHeight="true" outlineLevel="0" collapsed="false">
      <c r="A10" s="8" t="s">
        <v>11</v>
      </c>
      <c r="B10" s="9" t="n">
        <v>0</v>
      </c>
      <c r="C10" s="11" t="n">
        <v>0</v>
      </c>
      <c r="D10" s="9" t="n">
        <v>0</v>
      </c>
      <c r="E10" s="9" t="n">
        <f aca="false">B10+C10+D10</f>
        <v>0</v>
      </c>
    </row>
    <row r="11" customFormat="false" ht="27" hidden="false" customHeight="true" outlineLevel="0" collapsed="false">
      <c r="A11" s="8" t="s">
        <v>12</v>
      </c>
      <c r="B11" s="9" t="n">
        <v>0</v>
      </c>
      <c r="C11" s="9" t="n">
        <v>0</v>
      </c>
      <c r="D11" s="9" t="n">
        <v>0</v>
      </c>
      <c r="E11" s="9" t="n">
        <f aca="false">B11+C11+D11</f>
        <v>0</v>
      </c>
    </row>
    <row r="12" customFormat="false" ht="25.5" hidden="false" customHeight="true" outlineLevel="0" collapsed="false">
      <c r="A12" s="8" t="s">
        <v>13</v>
      </c>
      <c r="B12" s="9" t="n">
        <v>666072.42</v>
      </c>
      <c r="C12" s="9" t="n">
        <v>0</v>
      </c>
      <c r="D12" s="9" t="n">
        <v>0</v>
      </c>
      <c r="E12" s="9" t="n">
        <f aca="false">+B12+C12+D12</f>
        <v>666072.42</v>
      </c>
      <c r="G12" s="12"/>
    </row>
    <row r="13" customFormat="false" ht="37.8" hidden="false" customHeight="false" outlineLevel="0" collapsed="false">
      <c r="A13" s="13" t="s">
        <v>14</v>
      </c>
      <c r="B13" s="9" t="n">
        <v>0</v>
      </c>
      <c r="C13" s="9" t="n">
        <v>0</v>
      </c>
      <c r="D13" s="9" t="n">
        <v>0</v>
      </c>
      <c r="E13" s="9" t="n">
        <f aca="false">B13+C13+D13</f>
        <v>0</v>
      </c>
    </row>
    <row r="14" customFormat="false" ht="33" hidden="false" customHeight="true" outlineLevel="0" collapsed="false">
      <c r="A14" s="13" t="s">
        <v>15</v>
      </c>
      <c r="B14" s="9" t="n">
        <v>0</v>
      </c>
      <c r="C14" s="9" t="n">
        <v>0</v>
      </c>
      <c r="D14" s="9" t="n">
        <v>0</v>
      </c>
      <c r="E14" s="9" t="n">
        <f aca="false">B14+C14+D14</f>
        <v>0</v>
      </c>
    </row>
    <row r="15" customFormat="false" ht="31.5" hidden="false" customHeight="true" outlineLevel="0" collapsed="false">
      <c r="A15" s="8" t="s">
        <v>16</v>
      </c>
      <c r="B15" s="9" t="n">
        <v>0</v>
      </c>
      <c r="C15" s="9" t="n">
        <v>0</v>
      </c>
      <c r="D15" s="9" t="n">
        <v>0</v>
      </c>
      <c r="E15" s="9" t="n">
        <f aca="false">B15+C15+D15</f>
        <v>0</v>
      </c>
    </row>
    <row r="16" customFormat="false" ht="29.25" hidden="false" customHeight="true" outlineLevel="0" collapsed="false">
      <c r="A16" s="14" t="s">
        <v>17</v>
      </c>
      <c r="B16" s="9" t="n">
        <f aca="false">SUM(B9:B15)</f>
        <v>21138904.7</v>
      </c>
      <c r="C16" s="11" t="n">
        <f aca="false">SUM(C9:C15)</f>
        <v>23929391.35</v>
      </c>
      <c r="D16" s="11" t="n">
        <f aca="false">SUM(D9:D15)</f>
        <v>17347878.53</v>
      </c>
      <c r="E16" s="9" t="n">
        <f aca="false">SUM(E9:E15)</f>
        <v>62416174.58</v>
      </c>
    </row>
    <row r="19" customFormat="false" ht="13.2" hidden="false" customHeight="false" outlineLevel="0" collapsed="false">
      <c r="A19" s="15"/>
      <c r="B19" s="15"/>
      <c r="C19" s="15"/>
      <c r="D19" s="15"/>
      <c r="E19" s="15"/>
    </row>
    <row r="21" customFormat="false" ht="13.2" hidden="false" customHeight="false" outlineLevel="0" collapsed="false">
      <c r="C21" s="16" t="s">
        <v>18</v>
      </c>
      <c r="D21" s="16"/>
      <c r="E21" s="16"/>
    </row>
    <row r="22" customFormat="false" ht="13.2" hidden="false" customHeight="false" outlineLevel="0" collapsed="false">
      <c r="D22" s="17"/>
    </row>
    <row r="23" customFormat="false" ht="13.2" hidden="false" customHeight="true" outlineLevel="0" collapsed="false">
      <c r="C23" s="18" t="s">
        <v>19</v>
      </c>
      <c r="D23" s="18"/>
      <c r="E23" s="18"/>
    </row>
    <row r="24" customFormat="false" ht="13.2" hidden="false" customHeight="false" outlineLevel="0" collapsed="false">
      <c r="C24" s="19"/>
      <c r="D24" s="19"/>
      <c r="E24" s="19"/>
    </row>
    <row r="25" customFormat="false" ht="12.75" hidden="false" customHeight="true" outlineLevel="0" collapsed="false">
      <c r="A25" s="20" t="s">
        <v>20</v>
      </c>
      <c r="C25" s="18"/>
      <c r="D25" s="18"/>
      <c r="E25" s="18"/>
    </row>
    <row r="26" customFormat="false" ht="38.25" hidden="false" customHeight="true" outlineLevel="0" collapsed="false">
      <c r="A26" s="21" t="s">
        <v>21</v>
      </c>
      <c r="B26" s="21"/>
      <c r="C26" s="21"/>
      <c r="D26" s="21"/>
    </row>
  </sheetData>
  <mergeCells count="13">
    <mergeCell ref="A1:E1"/>
    <mergeCell ref="A2:E2"/>
    <mergeCell ref="A3:E3"/>
    <mergeCell ref="A4:E4"/>
    <mergeCell ref="A6:A8"/>
    <mergeCell ref="B6:E6"/>
    <mergeCell ref="B7:D7"/>
    <mergeCell ref="E7:E8"/>
    <mergeCell ref="A19:E19"/>
    <mergeCell ref="C21:E21"/>
    <mergeCell ref="C23:E23"/>
    <mergeCell ref="C25:E25"/>
    <mergeCell ref="A26:D26"/>
  </mergeCells>
  <printOptions headings="false" gridLines="true" gridLinesSet="true" horizontalCentered="true" verticalCentered="false"/>
  <pageMargins left="0.39375" right="0.39375" top="0.39375" bottom="0.39375" header="0.511805555555555" footer="0.511805555555555"/>
  <pageSetup paperSize="9" scale="100" firstPageNumber="1" fitToWidth="1" fitToHeight="1" pageOrder="downThenOver" orientation="landscape" blackAndWhite="false" draft="false" cellComments="none" useFirstPageNumber="tru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R71"/>
  <sheetViews>
    <sheetView showFormulas="false" showGridLines="true" showRowColHeaders="true" showZeros="true" rightToLeft="false" tabSelected="false" showOutlineSymbols="true" defaultGridColor="true" view="normal" topLeftCell="A1" colorId="64" zoomScale="25" zoomScaleNormal="25" zoomScalePageLayoutView="100" workbookViewId="0">
      <selection pane="topLeft" activeCell="L32" activeCellId="0" sqref="L32"/>
    </sheetView>
  </sheetViews>
  <sheetFormatPr defaultColWidth="9.01171875" defaultRowHeight="13.2" zeroHeight="false" outlineLevelRow="0" outlineLevelCol="0"/>
  <cols>
    <col collapsed="false" customWidth="true" hidden="false" outlineLevel="0" max="1" min="1" style="1" width="20.66"/>
    <col collapsed="false" customWidth="true" hidden="false" outlineLevel="0" max="3" min="2" style="1" width="50.44"/>
    <col collapsed="false" customWidth="true" hidden="false" outlineLevel="0" max="5" min="4" style="1" width="13.33"/>
    <col collapsed="false" customWidth="true" hidden="false" outlineLevel="0" max="6" min="6" style="1" width="17.33"/>
    <col collapsed="false" customWidth="true" hidden="false" outlineLevel="0" max="7" min="7" style="1" width="17.89"/>
    <col collapsed="false" customWidth="true" hidden="false" outlineLevel="0" max="8" min="8" style="1" width="17.56"/>
    <col collapsed="false" customWidth="true" hidden="false" outlineLevel="0" max="9" min="9" style="1" width="15.11"/>
    <col collapsed="false" customWidth="true" hidden="false" outlineLevel="0" max="10" min="10" style="1" width="15.34"/>
    <col collapsed="false" customWidth="true" hidden="false" outlineLevel="0" max="11" min="11" style="1" width="14.11"/>
    <col collapsed="false" customWidth="true" hidden="false" outlineLevel="0" max="12" min="12" style="1" width="14.88"/>
    <col collapsed="false" customWidth="true" hidden="false" outlineLevel="0" max="13" min="13" style="1" width="13.89"/>
    <col collapsed="false" customWidth="true" hidden="false" outlineLevel="0" max="14" min="14" style="1" width="16.11"/>
    <col collapsed="false" customWidth="true" hidden="false" outlineLevel="0" max="15" min="15" style="1" width="14.34"/>
    <col collapsed="false" customWidth="true" hidden="false" outlineLevel="0" max="16" min="16" style="1" width="20.56"/>
    <col collapsed="false" customWidth="true" hidden="false" outlineLevel="0" max="17" min="17" style="1" width="13.01"/>
    <col collapsed="false" customWidth="true" hidden="false" outlineLevel="0" max="18" min="18" style="1" width="14.55"/>
    <col collapsed="false" customWidth="false" hidden="false" outlineLevel="0" max="1023" min="19" style="1" width="9"/>
    <col collapsed="false" customWidth="true" hidden="false" outlineLevel="0" max="1024" min="1024" style="0" width="11.56"/>
  </cols>
  <sheetData>
    <row r="1" customFormat="false" ht="18.75" hidden="false" customHeight="true" outlineLevel="0" collapsed="false">
      <c r="A1" s="3" t="s">
        <v>22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customFormat="false" ht="17.4" hidden="false" customHeight="false" outlineLevel="0" collapsed="false">
      <c r="A2" s="3" t="s">
        <v>23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Format="false" ht="15.6" hidden="false" customHeight="false" outlineLevel="0" collapsed="false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</row>
    <row r="4" customFormat="false" ht="17.4" hidden="false" customHeight="false" outlineLevel="0" collapsed="false">
      <c r="A4" s="23" t="s">
        <v>24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</row>
    <row r="5" customFormat="false" ht="15.75" hidden="false" customHeight="true" outlineLevel="0" collapsed="false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</row>
    <row r="8" customFormat="false" ht="13.2" hidden="false" customHeight="false" outlineLevel="0" collapsed="false">
      <c r="A8" s="25" t="s">
        <v>25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</row>
    <row r="9" customFormat="false" ht="87" hidden="false" customHeight="true" outlineLevel="0" collapsed="false">
      <c r="A9" s="26" t="s">
        <v>26</v>
      </c>
      <c r="B9" s="26" t="s">
        <v>27</v>
      </c>
      <c r="C9" s="26" t="s">
        <v>28</v>
      </c>
      <c r="D9" s="26" t="s">
        <v>29</v>
      </c>
      <c r="E9" s="26" t="s">
        <v>30</v>
      </c>
      <c r="F9" s="26" t="s">
        <v>31</v>
      </c>
      <c r="G9" s="26" t="s">
        <v>32</v>
      </c>
      <c r="H9" s="26" t="s">
        <v>33</v>
      </c>
      <c r="I9" s="26" t="s">
        <v>34</v>
      </c>
      <c r="J9" s="26" t="s">
        <v>35</v>
      </c>
      <c r="K9" s="26" t="s">
        <v>36</v>
      </c>
      <c r="L9" s="26" t="s">
        <v>37</v>
      </c>
      <c r="M9" s="27" t="s">
        <v>38</v>
      </c>
      <c r="N9" s="26" t="s">
        <v>39</v>
      </c>
      <c r="O9" s="26" t="s">
        <v>40</v>
      </c>
      <c r="P9" s="26" t="s">
        <v>41</v>
      </c>
      <c r="Q9" s="26" t="s">
        <v>42</v>
      </c>
      <c r="R9" s="26" t="s">
        <v>43</v>
      </c>
    </row>
    <row r="10" customFormat="false" ht="75.75" hidden="false" customHeight="true" outlineLevel="0" collapsed="false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7"/>
      <c r="N10" s="26"/>
      <c r="O10" s="26"/>
      <c r="P10" s="26"/>
      <c r="Q10" s="26"/>
      <c r="R10" s="26"/>
    </row>
    <row r="11" customFormat="false" ht="28.5" hidden="false" customHeight="true" outlineLevel="0" collapsed="false">
      <c r="A11" s="28" t="s">
        <v>44</v>
      </c>
      <c r="B11" s="28" t="s">
        <v>45</v>
      </c>
      <c r="C11" s="28" t="s">
        <v>46</v>
      </c>
      <c r="D11" s="28" t="s">
        <v>47</v>
      </c>
      <c r="E11" s="28" t="s">
        <v>48</v>
      </c>
      <c r="F11" s="28" t="s">
        <v>49</v>
      </c>
      <c r="G11" s="28" t="s">
        <v>49</v>
      </c>
      <c r="H11" s="28" t="s">
        <v>49</v>
      </c>
      <c r="I11" s="28" t="s">
        <v>49</v>
      </c>
      <c r="J11" s="28" t="s">
        <v>50</v>
      </c>
      <c r="K11" s="28" t="s">
        <v>51</v>
      </c>
      <c r="L11" s="28" t="s">
        <v>52</v>
      </c>
      <c r="M11" s="28" t="s">
        <v>53</v>
      </c>
      <c r="N11" s="28" t="s">
        <v>52</v>
      </c>
      <c r="O11" s="28" t="s">
        <v>54</v>
      </c>
      <c r="P11" s="28" t="s">
        <v>52</v>
      </c>
      <c r="Q11" s="28" t="s">
        <v>52</v>
      </c>
      <c r="R11" s="28" t="s">
        <v>52</v>
      </c>
    </row>
    <row r="12" customFormat="false" ht="42.75" hidden="false" customHeight="true" outlineLevel="0" collapsed="false">
      <c r="A12" s="28" t="s">
        <v>55</v>
      </c>
      <c r="B12" s="8" t="s">
        <v>56</v>
      </c>
      <c r="C12" s="29" t="s">
        <v>57</v>
      </c>
      <c r="D12" s="28" t="s">
        <v>58</v>
      </c>
      <c r="E12" s="28" t="n">
        <v>2009</v>
      </c>
      <c r="F12" s="30" t="n">
        <v>2680000</v>
      </c>
      <c r="G12" s="31" t="n">
        <v>0</v>
      </c>
      <c r="H12" s="30" t="n">
        <v>3000000</v>
      </c>
      <c r="I12" s="28" t="n">
        <v>0</v>
      </c>
      <c r="J12" s="28" t="n">
        <v>0</v>
      </c>
      <c r="K12" s="29" t="s">
        <v>59</v>
      </c>
      <c r="L12" s="28" t="s">
        <v>60</v>
      </c>
      <c r="M12" s="28" t="s">
        <v>61</v>
      </c>
      <c r="N12" s="28" t="s">
        <v>60</v>
      </c>
      <c r="O12" s="28" t="s">
        <v>62</v>
      </c>
      <c r="P12" s="28" t="s">
        <v>60</v>
      </c>
      <c r="Q12" s="28" t="s">
        <v>60</v>
      </c>
      <c r="R12" s="28" t="s">
        <v>60</v>
      </c>
    </row>
    <row r="13" customFormat="false" ht="42.75" hidden="false" customHeight="true" outlineLevel="0" collapsed="false">
      <c r="A13" s="29" t="s">
        <v>63</v>
      </c>
      <c r="B13" s="8" t="s">
        <v>64</v>
      </c>
      <c r="C13" s="29" t="s">
        <v>57</v>
      </c>
      <c r="D13" s="28" t="s">
        <v>65</v>
      </c>
      <c r="E13" s="29" t="s">
        <v>63</v>
      </c>
      <c r="F13" s="29" t="s">
        <v>63</v>
      </c>
      <c r="G13" s="28" t="s">
        <v>66</v>
      </c>
      <c r="H13" s="30" t="n">
        <v>10000000</v>
      </c>
      <c r="I13" s="28"/>
      <c r="J13" s="28" t="s">
        <v>66</v>
      </c>
      <c r="K13" s="29" t="s">
        <v>67</v>
      </c>
      <c r="L13" s="28" t="s">
        <v>68</v>
      </c>
      <c r="M13" s="29" t="s">
        <v>69</v>
      </c>
      <c r="N13" s="28" t="s">
        <v>60</v>
      </c>
      <c r="O13" s="29" t="s">
        <v>70</v>
      </c>
      <c r="P13" s="28" t="s">
        <v>60</v>
      </c>
      <c r="Q13" s="28" t="s">
        <v>60</v>
      </c>
      <c r="R13" s="28" t="s">
        <v>68</v>
      </c>
    </row>
    <row r="14" customFormat="false" ht="30.75" hidden="false" customHeight="true" outlineLevel="0" collapsed="false">
      <c r="A14" s="32" t="str">
        <f aca="false">'Scheda D'!C24</f>
        <v>G17H03000130001</v>
      </c>
      <c r="B14" s="8" t="s">
        <v>71</v>
      </c>
      <c r="C14" s="29" t="s">
        <v>72</v>
      </c>
      <c r="D14" s="28" t="s">
        <v>65</v>
      </c>
      <c r="E14" s="28" t="n">
        <v>2022</v>
      </c>
      <c r="F14" s="30" t="n">
        <v>10000000</v>
      </c>
      <c r="G14" s="30" t="n">
        <v>3763397.79</v>
      </c>
      <c r="H14" s="30" t="n">
        <v>2000000</v>
      </c>
      <c r="I14" s="30" t="n">
        <v>2237727.52</v>
      </c>
      <c r="J14" s="28" t="n">
        <v>60</v>
      </c>
      <c r="K14" s="29" t="s">
        <v>73</v>
      </c>
      <c r="L14" s="28" t="s">
        <v>74</v>
      </c>
      <c r="M14" s="28" t="s">
        <v>75</v>
      </c>
      <c r="N14" s="28" t="s">
        <v>68</v>
      </c>
      <c r="O14" s="29" t="s">
        <v>70</v>
      </c>
      <c r="P14" s="28" t="s">
        <v>60</v>
      </c>
      <c r="Q14" s="28" t="s">
        <v>60</v>
      </c>
      <c r="R14" s="28" t="s">
        <v>74</v>
      </c>
    </row>
    <row r="15" customFormat="false" ht="30.75" hidden="false" customHeight="true" outlineLevel="0" collapsed="false">
      <c r="A15" s="32" t="str">
        <f aca="false">'Scheda D'!C23</f>
        <v>F17H19000130002</v>
      </c>
      <c r="B15" s="8" t="str">
        <f aca="false">'Scheda D'!N23</f>
        <v>Cavalca ferrovia SP 53 Santa Giusta</v>
      </c>
      <c r="C15" s="29" t="s">
        <v>72</v>
      </c>
      <c r="D15" s="28" t="s">
        <v>58</v>
      </c>
      <c r="E15" s="28" t="n">
        <v>2022</v>
      </c>
      <c r="F15" s="30" t="n">
        <v>300000</v>
      </c>
      <c r="G15" s="30" t="n">
        <v>195014.97</v>
      </c>
      <c r="H15" s="30" t="n">
        <v>150000</v>
      </c>
      <c r="I15" s="28" t="n">
        <v>0</v>
      </c>
      <c r="J15" s="28" t="n">
        <v>0</v>
      </c>
      <c r="K15" s="29" t="s">
        <v>73</v>
      </c>
      <c r="L15" s="28" t="s">
        <v>68</v>
      </c>
      <c r="M15" s="28" t="s">
        <v>76</v>
      </c>
      <c r="N15" s="28" t="s">
        <v>68</v>
      </c>
      <c r="O15" s="29" t="s">
        <v>70</v>
      </c>
      <c r="P15" s="28" t="s">
        <v>60</v>
      </c>
      <c r="Q15" s="28" t="s">
        <v>60</v>
      </c>
      <c r="R15" s="28" t="s">
        <v>68</v>
      </c>
    </row>
    <row r="16" customFormat="false" ht="39.75" hidden="false" customHeight="true" outlineLevel="0" collapsed="false">
      <c r="A16" s="32" t="str">
        <f aca="false">'Scheda D'!C22</f>
        <v>F67H16001880002</v>
      </c>
      <c r="B16" s="13" t="str">
        <f aca="false">'Scheda D'!N22</f>
        <v>Intervento di risanamento strutturale del ponte ad arco sul fiume Tirso lungo la SP 24 km 17+200 nel comune di Sedilo</v>
      </c>
      <c r="C16" s="29" t="s">
        <v>72</v>
      </c>
      <c r="D16" s="28" t="s">
        <v>58</v>
      </c>
      <c r="E16" s="28" t="n">
        <v>2020</v>
      </c>
      <c r="F16" s="30" t="n">
        <v>300000</v>
      </c>
      <c r="G16" s="30" t="n">
        <v>300000</v>
      </c>
      <c r="H16" s="30" t="n">
        <v>150000</v>
      </c>
      <c r="I16" s="28" t="n">
        <v>0</v>
      </c>
      <c r="J16" s="28" t="n">
        <v>0</v>
      </c>
      <c r="K16" s="29" t="s">
        <v>73</v>
      </c>
      <c r="L16" s="28" t="s">
        <v>74</v>
      </c>
      <c r="M16" s="28" t="s">
        <v>76</v>
      </c>
      <c r="N16" s="28" t="s">
        <v>68</v>
      </c>
      <c r="O16" s="29" t="s">
        <v>70</v>
      </c>
      <c r="P16" s="28" t="s">
        <v>60</v>
      </c>
      <c r="Q16" s="28" t="s">
        <v>60</v>
      </c>
      <c r="R16" s="28" t="s">
        <v>74</v>
      </c>
    </row>
    <row r="17" customFormat="false" ht="34.5" hidden="false" customHeight="true" outlineLevel="0" collapsed="false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9"/>
      <c r="L17" s="28"/>
      <c r="M17" s="28"/>
      <c r="N17" s="28"/>
      <c r="O17" s="29"/>
      <c r="P17" s="28"/>
      <c r="Q17" s="28"/>
      <c r="R17" s="28"/>
    </row>
    <row r="18" customFormat="false" ht="24" hidden="false" customHeight="true" outlineLevel="0" collapsed="false">
      <c r="F18" s="33" t="n">
        <f aca="false">+F12</f>
        <v>2680000</v>
      </c>
      <c r="G18" s="33" t="n">
        <v>0</v>
      </c>
      <c r="H18" s="33" t="n">
        <f aca="false">+H12+H13</f>
        <v>13000000</v>
      </c>
      <c r="I18" s="33" t="n">
        <v>0</v>
      </c>
    </row>
    <row r="19" customFormat="false" ht="13.2" hidden="false" customHeight="false" outlineLevel="0" collapsed="false">
      <c r="A19" s="34" t="s">
        <v>77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M19" s="35"/>
      <c r="N19" s="35"/>
      <c r="O19" s="35"/>
      <c r="P19" s="35"/>
      <c r="Q19" s="35"/>
      <c r="R19" s="35"/>
    </row>
    <row r="20" customFormat="false" ht="12.75" hidden="false" customHeight="true" outlineLevel="0" collapsed="false">
      <c r="A20" s="21" t="s">
        <v>78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35"/>
    </row>
    <row r="21" customFormat="false" ht="12.75" hidden="false" customHeight="true" outlineLevel="0" collapsed="false">
      <c r="A21" s="21" t="s">
        <v>79</v>
      </c>
      <c r="B21" s="21"/>
      <c r="C21" s="21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5"/>
    </row>
    <row r="22" customFormat="false" ht="17.25" hidden="false" customHeight="true" outlineLevel="0" collapsed="false">
      <c r="A22" s="37" t="s">
        <v>80</v>
      </c>
      <c r="B22" s="35"/>
      <c r="C22" s="35"/>
      <c r="D22" s="35"/>
      <c r="E22" s="35"/>
      <c r="F22" s="35"/>
      <c r="G22" s="35"/>
      <c r="H22" s="35"/>
      <c r="I22" s="35"/>
      <c r="J22" s="35"/>
      <c r="K22" s="35"/>
      <c r="M22" s="16" t="s">
        <v>18</v>
      </c>
      <c r="N22" s="16"/>
      <c r="O22" s="16"/>
      <c r="P22" s="17"/>
      <c r="Q22" s="35"/>
      <c r="R22" s="35"/>
    </row>
    <row r="23" customFormat="false" ht="12.75" hidden="false" customHeight="true" outlineLevel="0" collapsed="false">
      <c r="A23" s="21" t="s">
        <v>81</v>
      </c>
      <c r="B23" s="21"/>
      <c r="C23" s="21"/>
      <c r="D23" s="21"/>
      <c r="E23" s="21"/>
      <c r="F23" s="21"/>
      <c r="N23" s="17"/>
      <c r="O23" s="17"/>
      <c r="P23" s="17"/>
      <c r="Q23" s="17"/>
    </row>
    <row r="24" customFormat="false" ht="12.75" hidden="false" customHeight="true" outlineLevel="0" collapsed="false">
      <c r="A24" s="21" t="s">
        <v>82</v>
      </c>
      <c r="B24" s="21"/>
      <c r="C24" s="21"/>
      <c r="D24" s="21"/>
      <c r="E24" s="21"/>
      <c r="F24" s="21"/>
      <c r="G24" s="21"/>
      <c r="M24" s="18" t="s">
        <v>19</v>
      </c>
      <c r="N24" s="18"/>
      <c r="O24" s="18"/>
      <c r="P24" s="17"/>
      <c r="Q24" s="17"/>
    </row>
    <row r="26" customFormat="false" ht="13.2" hidden="false" customHeight="false" outlineLevel="0" collapsed="false">
      <c r="A26" s="38" t="s">
        <v>46</v>
      </c>
    </row>
    <row r="27" customFormat="false" ht="13.2" hidden="false" customHeight="false" outlineLevel="0" collapsed="false">
      <c r="A27" s="35" t="s">
        <v>83</v>
      </c>
    </row>
    <row r="28" customFormat="false" ht="12.75" hidden="false" customHeight="true" outlineLevel="0" collapsed="false">
      <c r="A28" s="21" t="s">
        <v>84</v>
      </c>
      <c r="B28" s="21"/>
      <c r="C28" s="21"/>
      <c r="D28" s="21"/>
      <c r="E28" s="21"/>
      <c r="F28" s="21"/>
      <c r="G28" s="21"/>
    </row>
    <row r="29" customFormat="false" ht="12.75" hidden="false" customHeight="true" outlineLevel="0" collapsed="false">
      <c r="A29" s="21" t="s">
        <v>85</v>
      </c>
      <c r="B29" s="21"/>
      <c r="C29" s="21"/>
      <c r="D29" s="21"/>
      <c r="E29" s="21"/>
      <c r="F29" s="21"/>
      <c r="G29" s="21"/>
    </row>
    <row r="30" customFormat="false" ht="12.75" hidden="false" customHeight="true" outlineLevel="0" collapsed="false">
      <c r="A30" s="21" t="s">
        <v>86</v>
      </c>
      <c r="B30" s="21"/>
      <c r="C30" s="21"/>
      <c r="D30" s="21"/>
      <c r="E30" s="21"/>
      <c r="F30" s="21"/>
      <c r="G30" s="21"/>
    </row>
    <row r="32" customFormat="false" ht="13.2" hidden="false" customHeight="false" outlineLevel="0" collapsed="false">
      <c r="A32" s="38" t="s">
        <v>47</v>
      </c>
    </row>
    <row r="33" customFormat="false" ht="12.75" hidden="false" customHeight="true" outlineLevel="0" collapsed="false">
      <c r="A33" s="21" t="s">
        <v>87</v>
      </c>
      <c r="B33" s="21"/>
      <c r="C33" s="36"/>
    </row>
    <row r="34" customFormat="false" ht="12.75" hidden="false" customHeight="true" outlineLevel="0" collapsed="false">
      <c r="A34" s="21" t="s">
        <v>88</v>
      </c>
      <c r="B34" s="21"/>
      <c r="C34" s="36"/>
      <c r="K34" s="39"/>
    </row>
    <row r="35" customFormat="false" ht="12.75" hidden="false" customHeight="true" outlineLevel="0" collapsed="false">
      <c r="A35" s="36"/>
      <c r="B35" s="36"/>
      <c r="C35" s="36"/>
      <c r="K35" s="39"/>
    </row>
    <row r="36" customFormat="false" ht="13.2" hidden="false" customHeight="false" outlineLevel="0" collapsed="false">
      <c r="A36" s="38" t="s">
        <v>51</v>
      </c>
    </row>
    <row r="37" customFormat="false" ht="12.75" hidden="false" customHeight="true" outlineLevel="0" collapsed="false">
      <c r="A37" s="21" t="s">
        <v>89</v>
      </c>
      <c r="B37" s="21"/>
      <c r="C37" s="36"/>
    </row>
    <row r="38" customFormat="false" ht="28.5" hidden="false" customHeight="true" outlineLevel="0" collapsed="false">
      <c r="A38" s="21" t="s">
        <v>90</v>
      </c>
      <c r="B38" s="21"/>
      <c r="C38" s="36"/>
    </row>
    <row r="39" customFormat="false" ht="13.5" hidden="false" customHeight="true" outlineLevel="0" collapsed="false">
      <c r="A39" s="21" t="s">
        <v>91</v>
      </c>
      <c r="B39" s="21"/>
      <c r="C39" s="36"/>
    </row>
    <row r="40" customFormat="false" ht="12.75" hidden="false" customHeight="true" outlineLevel="0" collapsed="false">
      <c r="A40" s="40" t="s">
        <v>92</v>
      </c>
      <c r="B40" s="40"/>
      <c r="C40" s="41"/>
    </row>
    <row r="41" customFormat="false" ht="53.25" hidden="false" customHeight="true" outlineLevel="0" collapsed="false">
      <c r="A41" s="42" t="s">
        <v>93</v>
      </c>
      <c r="B41" s="42"/>
      <c r="C41" s="41"/>
    </row>
    <row r="42" customFormat="false" ht="38.25" hidden="false" customHeight="true" outlineLevel="0" collapsed="false">
      <c r="A42" s="21" t="s">
        <v>94</v>
      </c>
      <c r="B42" s="21"/>
      <c r="C42" s="36"/>
    </row>
    <row r="43" customFormat="false" ht="15.75" hidden="false" customHeight="true" outlineLevel="0" collapsed="false">
      <c r="A43" s="36"/>
      <c r="B43" s="36"/>
      <c r="C43" s="36"/>
    </row>
    <row r="44" customFormat="false" ht="13.2" hidden="false" customHeight="false" outlineLevel="0" collapsed="false">
      <c r="A44" s="38" t="s">
        <v>53</v>
      </c>
    </row>
    <row r="45" customFormat="false" ht="12.75" hidden="false" customHeight="true" outlineLevel="0" collapsed="false">
      <c r="A45" s="43" t="s">
        <v>95</v>
      </c>
      <c r="B45" s="43"/>
      <c r="C45" s="43"/>
      <c r="D45" s="43"/>
      <c r="E45" s="43"/>
      <c r="F45" s="43"/>
      <c r="G45" s="43"/>
      <c r="H45" s="43"/>
    </row>
    <row r="46" customFormat="false" ht="12.75" hidden="false" customHeight="true" outlineLevel="0" collapsed="false">
      <c r="A46" s="21" t="s">
        <v>96</v>
      </c>
      <c r="B46" s="21"/>
      <c r="C46" s="21"/>
      <c r="D46" s="21"/>
      <c r="E46" s="21"/>
      <c r="F46" s="21"/>
      <c r="G46" s="21"/>
      <c r="H46" s="21"/>
    </row>
    <row r="47" customFormat="false" ht="12.75" hidden="false" customHeight="true" outlineLevel="0" collapsed="false">
      <c r="A47" s="21" t="s">
        <v>97</v>
      </c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customFormat="false" ht="13.2" hidden="false" customHeight="false" outlineLevel="0" collapsed="false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</row>
    <row r="49" customFormat="false" ht="13.2" hidden="false" customHeight="false" outlineLevel="0" collapsed="false">
      <c r="A49" s="38" t="s">
        <v>54</v>
      </c>
    </row>
    <row r="50" customFormat="false" ht="13.2" hidden="false" customHeight="false" outlineLevel="0" collapsed="false">
      <c r="A50" s="35" t="s">
        <v>98</v>
      </c>
    </row>
    <row r="51" customFormat="false" ht="12.75" hidden="false" customHeight="true" outlineLevel="0" collapsed="false">
      <c r="A51" s="21" t="s">
        <v>99</v>
      </c>
      <c r="B51" s="21"/>
      <c r="C51" s="36"/>
    </row>
    <row r="52" customFormat="false" ht="13.2" hidden="false" customHeight="false" outlineLevel="0" collapsed="false">
      <c r="A52" s="36"/>
      <c r="B52" s="36"/>
      <c r="C52" s="36"/>
    </row>
    <row r="53" customFormat="false" ht="12.75" hidden="false" customHeight="true" outlineLevel="0" collapsed="false">
      <c r="A53" s="44" t="s">
        <v>100</v>
      </c>
      <c r="B53" s="44"/>
      <c r="C53" s="44"/>
      <c r="D53" s="20"/>
      <c r="E53" s="20"/>
      <c r="F53" s="20"/>
      <c r="G53" s="20"/>
    </row>
    <row r="54" customFormat="false" ht="12.75" hidden="false" customHeight="true" outlineLevel="0" collapsed="false">
      <c r="A54" s="45" t="s">
        <v>101</v>
      </c>
      <c r="B54" s="45"/>
      <c r="C54" s="45"/>
      <c r="D54" s="36"/>
      <c r="E54" s="36"/>
      <c r="F54" s="36"/>
      <c r="G54" s="36"/>
    </row>
    <row r="55" customFormat="false" ht="12.75" hidden="false" customHeight="true" outlineLevel="0" collapsed="false">
      <c r="A55" s="46" t="s">
        <v>102</v>
      </c>
      <c r="B55" s="46"/>
      <c r="C55" s="46" t="s">
        <v>103</v>
      </c>
    </row>
    <row r="56" customFormat="false" ht="12.75" hidden="false" customHeight="true" outlineLevel="0" collapsed="false">
      <c r="A56" s="46" t="s">
        <v>104</v>
      </c>
      <c r="B56" s="46"/>
      <c r="C56" s="46" t="s">
        <v>105</v>
      </c>
    </row>
    <row r="57" customFormat="false" ht="12.75" hidden="false" customHeight="true" outlineLevel="0" collapsed="false">
      <c r="A57" s="46" t="s">
        <v>106</v>
      </c>
      <c r="B57" s="46"/>
      <c r="C57" s="46" t="s">
        <v>52</v>
      </c>
    </row>
    <row r="58" customFormat="false" ht="12.75" hidden="false" customHeight="true" outlineLevel="0" collapsed="false">
      <c r="A58" s="46" t="s">
        <v>107</v>
      </c>
      <c r="B58" s="46"/>
      <c r="C58" s="46" t="s">
        <v>52</v>
      </c>
    </row>
    <row r="59" customFormat="false" ht="12.75" hidden="false" customHeight="true" outlineLevel="0" collapsed="false">
      <c r="A59" s="45" t="s">
        <v>108</v>
      </c>
      <c r="B59" s="45"/>
      <c r="C59" s="45"/>
    </row>
    <row r="60" customFormat="false" ht="12.75" hidden="false" customHeight="true" outlineLevel="0" collapsed="false">
      <c r="A60" s="46" t="s">
        <v>109</v>
      </c>
      <c r="B60" s="46"/>
      <c r="C60" s="46" t="s">
        <v>52</v>
      </c>
    </row>
    <row r="61" customFormat="false" ht="12.75" hidden="false" customHeight="true" outlineLevel="0" collapsed="false">
      <c r="A61" s="46" t="s">
        <v>110</v>
      </c>
      <c r="B61" s="46"/>
      <c r="C61" s="46" t="s">
        <v>52</v>
      </c>
    </row>
    <row r="62" customFormat="false" ht="12.75" hidden="false" customHeight="true" outlineLevel="0" collapsed="false">
      <c r="A62" s="46" t="s">
        <v>111</v>
      </c>
      <c r="B62" s="46"/>
      <c r="C62" s="46" t="s">
        <v>112</v>
      </c>
    </row>
    <row r="63" customFormat="false" ht="12.75" hidden="false" customHeight="true" outlineLevel="0" collapsed="false">
      <c r="A63" s="46" t="s">
        <v>113</v>
      </c>
      <c r="B63" s="46"/>
      <c r="C63" s="46" t="s">
        <v>112</v>
      </c>
    </row>
    <row r="64" customFormat="false" ht="12.75" hidden="false" customHeight="true" outlineLevel="0" collapsed="false">
      <c r="A64" s="45" t="s">
        <v>114</v>
      </c>
      <c r="B64" s="45"/>
      <c r="C64" s="45"/>
    </row>
    <row r="65" customFormat="false" ht="12.75" hidden="false" customHeight="true" outlineLevel="0" collapsed="false">
      <c r="A65" s="46" t="s">
        <v>115</v>
      </c>
      <c r="B65" s="46"/>
      <c r="C65" s="46" t="s">
        <v>52</v>
      </c>
    </row>
    <row r="66" customFormat="false" ht="12.75" hidden="false" customHeight="true" outlineLevel="0" collapsed="false">
      <c r="A66" s="46" t="s">
        <v>116</v>
      </c>
      <c r="B66" s="46"/>
      <c r="C66" s="46" t="s">
        <v>52</v>
      </c>
    </row>
    <row r="67" customFormat="false" ht="12.75" hidden="false" customHeight="true" outlineLevel="0" collapsed="false">
      <c r="A67" s="46" t="s">
        <v>58</v>
      </c>
      <c r="B67" s="46"/>
      <c r="C67" s="46" t="s">
        <v>52</v>
      </c>
    </row>
    <row r="68" customFormat="false" ht="12.75" hidden="false" customHeight="true" outlineLevel="0" collapsed="false">
      <c r="A68" s="46" t="s">
        <v>117</v>
      </c>
      <c r="B68" s="46"/>
      <c r="C68" s="46" t="s">
        <v>52</v>
      </c>
    </row>
    <row r="69" customFormat="false" ht="12.75" hidden="false" customHeight="true" outlineLevel="0" collapsed="false">
      <c r="A69" s="46" t="s">
        <v>118</v>
      </c>
      <c r="B69" s="46"/>
      <c r="C69" s="46" t="s">
        <v>52</v>
      </c>
    </row>
    <row r="70" customFormat="false" ht="12.75" hidden="false" customHeight="true" outlineLevel="0" collapsed="false">
      <c r="A70" s="46" t="s">
        <v>119</v>
      </c>
      <c r="B70" s="46"/>
      <c r="C70" s="46" t="s">
        <v>52</v>
      </c>
    </row>
    <row r="71" customFormat="false" ht="12.75" hidden="false" customHeight="true" outlineLevel="0" collapsed="false">
      <c r="A71" s="46" t="s">
        <v>120</v>
      </c>
      <c r="B71" s="46"/>
      <c r="C71" s="46" t="s">
        <v>52</v>
      </c>
    </row>
  </sheetData>
  <mergeCells count="64">
    <mergeCell ref="A1:R1"/>
    <mergeCell ref="A2:R2"/>
    <mergeCell ref="A3:R3"/>
    <mergeCell ref="A4:R4"/>
    <mergeCell ref="A5:R5"/>
    <mergeCell ref="A8:R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R9:R10"/>
    <mergeCell ref="A20:Q20"/>
    <mergeCell ref="A21:C21"/>
    <mergeCell ref="M22:O22"/>
    <mergeCell ref="A23:F23"/>
    <mergeCell ref="A24:G24"/>
    <mergeCell ref="M24:O24"/>
    <mergeCell ref="A28:G28"/>
    <mergeCell ref="A29:G29"/>
    <mergeCell ref="A30:G30"/>
    <mergeCell ref="A33:B33"/>
    <mergeCell ref="A34:B34"/>
    <mergeCell ref="A37:B37"/>
    <mergeCell ref="A38:B38"/>
    <mergeCell ref="A39:B39"/>
    <mergeCell ref="A40:B40"/>
    <mergeCell ref="A41:B41"/>
    <mergeCell ref="A42:B42"/>
    <mergeCell ref="A45:H45"/>
    <mergeCell ref="A46:H46"/>
    <mergeCell ref="A47:L47"/>
    <mergeCell ref="A51:B51"/>
    <mergeCell ref="A53:C53"/>
    <mergeCell ref="A54:C54"/>
    <mergeCell ref="A55:B55"/>
    <mergeCell ref="A56:B56"/>
    <mergeCell ref="A57:B57"/>
    <mergeCell ref="A58:B58"/>
    <mergeCell ref="A59:C59"/>
    <mergeCell ref="A60:B60"/>
    <mergeCell ref="A61:B61"/>
    <mergeCell ref="A62:B62"/>
    <mergeCell ref="A63:B63"/>
    <mergeCell ref="A64:C64"/>
    <mergeCell ref="A65:B65"/>
    <mergeCell ref="A66:B66"/>
    <mergeCell ref="A67:B67"/>
    <mergeCell ref="A68:B68"/>
    <mergeCell ref="A69:B69"/>
    <mergeCell ref="A70:B70"/>
    <mergeCell ref="A71:B71"/>
  </mergeCells>
  <printOptions headings="false" gridLines="false" gridLinesSet="true" horizontalCentered="true" verticalCentered="false"/>
  <pageMargins left="0.39375" right="0.39375" top="0.393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P71"/>
  <sheetViews>
    <sheetView showFormulas="false" showGridLines="true" showRowColHeaders="true" showZeros="true" rightToLeft="false" tabSelected="false" showOutlineSymbols="true" defaultGridColor="true" view="normal" topLeftCell="A1" colorId="64" zoomScale="25" zoomScaleNormal="25" zoomScalePageLayoutView="100" workbookViewId="0">
      <selection pane="topLeft" activeCell="K20" activeCellId="0" sqref="K20"/>
    </sheetView>
  </sheetViews>
  <sheetFormatPr defaultColWidth="9.01171875" defaultRowHeight="13.2" zeroHeight="false" outlineLevelRow="0" outlineLevelCol="0"/>
  <cols>
    <col collapsed="false" customWidth="true" hidden="false" outlineLevel="0" max="1" min="1" style="1" width="11.45"/>
    <col collapsed="false" customWidth="true" hidden="false" outlineLevel="0" max="2" min="2" style="1" width="19.66"/>
    <col collapsed="false" customWidth="true" hidden="false" outlineLevel="0" max="3" min="3" style="1" width="23.34"/>
    <col collapsed="false" customWidth="true" hidden="false" outlineLevel="0" max="4" min="4" style="1" width="42.44"/>
    <col collapsed="false" customWidth="true" hidden="false" outlineLevel="0" max="5" min="5" style="1" width="5.01"/>
    <col collapsed="false" customWidth="true" hidden="false" outlineLevel="0" max="7" min="6" style="1" width="5.44"/>
    <col collapsed="false" customWidth="true" hidden="false" outlineLevel="0" max="8" min="8" style="1" width="17"/>
    <col collapsed="false" customWidth="true" hidden="false" outlineLevel="0" max="9" min="9" style="1" width="23.34"/>
    <col collapsed="false" customWidth="true" hidden="false" outlineLevel="0" max="10" min="10" style="1" width="23.11"/>
    <col collapsed="false" customWidth="true" hidden="false" outlineLevel="0" max="11" min="11" style="1" width="20.33"/>
    <col collapsed="false" customWidth="true" hidden="false" outlineLevel="0" max="12" min="12" style="1" width="28.33"/>
    <col collapsed="false" customWidth="true" hidden="false" outlineLevel="0" max="16" min="13" style="1" width="13.66"/>
    <col collapsed="false" customWidth="false" hidden="false" outlineLevel="0" max="1024" min="17" style="1" width="9"/>
  </cols>
  <sheetData>
    <row r="1" customFormat="false" ht="18.75" hidden="false" customHeight="true" outlineLevel="0" collapsed="false">
      <c r="A1" s="3" t="s">
        <v>121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customFormat="false" ht="17.4" hidden="false" customHeight="false" outlineLevel="0" collapsed="false">
      <c r="A2" s="3" t="s">
        <v>23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Format="false" ht="15.6" hidden="false" customHeight="false" outlineLevel="0" collapsed="false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</row>
    <row r="4" customFormat="false" ht="17.4" hidden="false" customHeight="false" outlineLevel="0" collapsed="false">
      <c r="A4" s="23" t="s">
        <v>122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8" customFormat="false" ht="22.5" hidden="false" customHeight="true" outlineLevel="0" collapsed="false">
      <c r="A8" s="25" t="s">
        <v>123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</row>
    <row r="9" customFormat="false" ht="25.5" hidden="false" customHeight="true" outlineLevel="0" collapsed="false">
      <c r="A9" s="47" t="s">
        <v>124</v>
      </c>
      <c r="B9" s="47" t="s">
        <v>125</v>
      </c>
      <c r="C9" s="47" t="s">
        <v>126</v>
      </c>
      <c r="D9" s="47" t="s">
        <v>127</v>
      </c>
      <c r="E9" s="48" t="s">
        <v>128</v>
      </c>
      <c r="F9" s="48"/>
      <c r="G9" s="48"/>
      <c r="H9" s="49" t="s">
        <v>129</v>
      </c>
      <c r="I9" s="50" t="s">
        <v>130</v>
      </c>
      <c r="J9" s="50" t="s">
        <v>131</v>
      </c>
      <c r="K9" s="50" t="s">
        <v>132</v>
      </c>
      <c r="L9" s="50" t="s">
        <v>133</v>
      </c>
      <c r="M9" s="25" t="s">
        <v>134</v>
      </c>
      <c r="N9" s="25"/>
      <c r="O9" s="25"/>
      <c r="P9" s="25"/>
    </row>
    <row r="10" customFormat="false" ht="62.25" hidden="false" customHeight="true" outlineLevel="0" collapsed="false">
      <c r="A10" s="47"/>
      <c r="B10" s="47"/>
      <c r="C10" s="47"/>
      <c r="D10" s="47"/>
      <c r="E10" s="51" t="s">
        <v>135</v>
      </c>
      <c r="F10" s="51" t="s">
        <v>136</v>
      </c>
      <c r="G10" s="51" t="s">
        <v>137</v>
      </c>
      <c r="H10" s="49"/>
      <c r="I10" s="50"/>
      <c r="J10" s="50"/>
      <c r="K10" s="50"/>
      <c r="L10" s="50"/>
      <c r="M10" s="50" t="s">
        <v>7</v>
      </c>
      <c r="N10" s="50" t="s">
        <v>8</v>
      </c>
      <c r="O10" s="50" t="s">
        <v>9</v>
      </c>
      <c r="P10" s="52" t="s">
        <v>138</v>
      </c>
    </row>
    <row r="11" customFormat="false" ht="30" hidden="false" customHeight="true" outlineLevel="0" collapsed="false">
      <c r="A11" s="28" t="s">
        <v>44</v>
      </c>
      <c r="B11" s="28" t="s">
        <v>44</v>
      </c>
      <c r="C11" s="28" t="s">
        <v>44</v>
      </c>
      <c r="D11" s="28" t="s">
        <v>45</v>
      </c>
      <c r="E11" s="28" t="s">
        <v>139</v>
      </c>
      <c r="F11" s="28" t="s">
        <v>139</v>
      </c>
      <c r="G11" s="28" t="s">
        <v>139</v>
      </c>
      <c r="H11" s="28" t="s">
        <v>44</v>
      </c>
      <c r="I11" s="28" t="s">
        <v>140</v>
      </c>
      <c r="J11" s="28" t="s">
        <v>141</v>
      </c>
      <c r="K11" s="28" t="s">
        <v>142</v>
      </c>
      <c r="L11" s="28" t="s">
        <v>143</v>
      </c>
      <c r="M11" s="32" t="s">
        <v>49</v>
      </c>
      <c r="N11" s="32" t="s">
        <v>49</v>
      </c>
      <c r="O11" s="32" t="s">
        <v>49</v>
      </c>
      <c r="P11" s="32" t="s">
        <v>144</v>
      </c>
    </row>
    <row r="12" customFormat="false" ht="13.2" hidden="false" customHeight="false" outlineLevel="0" collapsed="false">
      <c r="A12" s="53"/>
      <c r="B12" s="53"/>
      <c r="C12" s="53"/>
      <c r="D12" s="53"/>
      <c r="E12" s="17"/>
      <c r="F12" s="17"/>
      <c r="G12" s="17"/>
      <c r="H12" s="17"/>
      <c r="I12" s="53"/>
      <c r="J12" s="53"/>
      <c r="K12" s="53"/>
      <c r="L12" s="53"/>
      <c r="M12" s="54" t="n">
        <v>0</v>
      </c>
      <c r="N12" s="54" t="n">
        <v>0</v>
      </c>
      <c r="O12" s="54" t="n">
        <v>0</v>
      </c>
      <c r="P12" s="54" t="n">
        <v>0</v>
      </c>
    </row>
    <row r="14" customFormat="false" ht="12.75" hidden="false" customHeight="true" outlineLevel="0" collapsed="false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35"/>
      <c r="N14" s="35"/>
      <c r="O14" s="35"/>
    </row>
    <row r="15" customFormat="false" ht="13.2" hidden="false" customHeight="false" outlineLevel="0" collapsed="false">
      <c r="A15" s="55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35"/>
      <c r="N15" s="35"/>
      <c r="O15" s="35"/>
    </row>
    <row r="16" customFormat="false" ht="13.2" hidden="false" customHeight="false" outlineLevel="0" collapsed="false">
      <c r="J16" s="16" t="s">
        <v>18</v>
      </c>
      <c r="K16" s="16"/>
      <c r="L16" s="16"/>
      <c r="P16" s="17"/>
    </row>
    <row r="17" customFormat="false" ht="13.2" hidden="false" customHeight="false" outlineLevel="0" collapsed="false">
      <c r="A17" s="20" t="s">
        <v>145</v>
      </c>
      <c r="K17" s="17"/>
      <c r="P17" s="17"/>
    </row>
    <row r="18" customFormat="false" ht="12.75" hidden="false" customHeight="true" outlineLevel="0" collapsed="false">
      <c r="A18" s="20"/>
      <c r="J18" s="18" t="s">
        <v>19</v>
      </c>
      <c r="K18" s="18"/>
      <c r="L18" s="18"/>
      <c r="P18" s="17"/>
    </row>
    <row r="19" customFormat="false" ht="27.75" hidden="false" customHeight="true" outlineLevel="0" collapsed="false">
      <c r="A19" s="56" t="s">
        <v>146</v>
      </c>
      <c r="B19" s="56"/>
      <c r="C19" s="56"/>
      <c r="D19" s="56"/>
      <c r="E19" s="56"/>
      <c r="F19" s="56"/>
      <c r="G19" s="56"/>
      <c r="H19" s="56"/>
      <c r="I19" s="56"/>
      <c r="J19" s="56"/>
    </row>
    <row r="20" customFormat="false" ht="24.75" hidden="false" customHeight="true" outlineLevel="0" collapsed="false">
      <c r="A20" s="57" t="s">
        <v>147</v>
      </c>
      <c r="B20" s="57"/>
      <c r="C20" s="57"/>
      <c r="D20" s="57"/>
      <c r="E20" s="57"/>
      <c r="F20" s="57"/>
      <c r="G20" s="57"/>
      <c r="H20" s="57"/>
      <c r="I20" s="57"/>
      <c r="J20" s="57"/>
    </row>
    <row r="21" customFormat="false" ht="14.25" hidden="false" customHeight="true" outlineLevel="0" collapsed="false">
      <c r="A21" s="56" t="s">
        <v>148</v>
      </c>
      <c r="B21" s="56"/>
      <c r="C21" s="56"/>
      <c r="D21" s="56"/>
      <c r="E21" s="56"/>
      <c r="F21" s="56"/>
      <c r="G21" s="56"/>
      <c r="H21" s="56"/>
      <c r="I21" s="56"/>
      <c r="J21" s="56"/>
    </row>
    <row r="24" customFormat="false" ht="12.75" hidden="false" customHeight="true" outlineLevel="0" collapsed="false">
      <c r="A24" s="58" t="s">
        <v>140</v>
      </c>
      <c r="B24" s="58"/>
      <c r="C24" s="58"/>
    </row>
    <row r="25" customFormat="false" ht="12.75" hidden="false" customHeight="true" outlineLevel="0" collapsed="false">
      <c r="A25" s="21" t="s">
        <v>149</v>
      </c>
      <c r="B25" s="21"/>
      <c r="C25" s="21"/>
    </row>
    <row r="26" customFormat="false" ht="12.75" hidden="false" customHeight="true" outlineLevel="0" collapsed="false">
      <c r="A26" s="21" t="s">
        <v>150</v>
      </c>
      <c r="B26" s="21"/>
      <c r="C26" s="21"/>
      <c r="E26" s="36"/>
      <c r="F26" s="36"/>
    </row>
    <row r="27" customFormat="false" ht="12.75" hidden="false" customHeight="true" outlineLevel="0" collapsed="false">
      <c r="A27" s="21" t="s">
        <v>151</v>
      </c>
      <c r="B27" s="21"/>
      <c r="C27" s="21"/>
    </row>
    <row r="29" customFormat="false" ht="12.75" hidden="false" customHeight="true" outlineLevel="0" collapsed="false">
      <c r="A29" s="58" t="s">
        <v>141</v>
      </c>
      <c r="B29" s="58"/>
      <c r="C29" s="58"/>
    </row>
    <row r="30" customFormat="false" ht="12.75" hidden="false" customHeight="true" outlineLevel="0" collapsed="false">
      <c r="A30" s="21" t="s">
        <v>149</v>
      </c>
      <c r="B30" s="21"/>
      <c r="C30" s="21"/>
    </row>
    <row r="31" customFormat="false" ht="12.75" hidden="false" customHeight="true" outlineLevel="0" collapsed="false">
      <c r="A31" s="21" t="s">
        <v>152</v>
      </c>
      <c r="B31" s="21"/>
      <c r="C31" s="21"/>
    </row>
    <row r="32" customFormat="false" ht="38.25" hidden="false" customHeight="true" outlineLevel="0" collapsed="false">
      <c r="A32" s="21" t="s">
        <v>153</v>
      </c>
      <c r="B32" s="21"/>
      <c r="C32" s="21"/>
    </row>
    <row r="34" customFormat="false" ht="12.75" hidden="false" customHeight="true" outlineLevel="0" collapsed="false">
      <c r="A34" s="58" t="s">
        <v>142</v>
      </c>
      <c r="B34" s="58"/>
      <c r="C34" s="58"/>
    </row>
    <row r="35" customFormat="false" ht="12.75" hidden="false" customHeight="true" outlineLevel="0" collapsed="false">
      <c r="A35" s="21" t="s">
        <v>149</v>
      </c>
      <c r="B35" s="21"/>
      <c r="C35" s="21"/>
    </row>
    <row r="36" customFormat="false" ht="12.75" hidden="false" customHeight="true" outlineLevel="0" collapsed="false">
      <c r="A36" s="21" t="s">
        <v>154</v>
      </c>
      <c r="B36" s="21"/>
      <c r="C36" s="21"/>
    </row>
    <row r="37" customFormat="false" ht="12.75" hidden="false" customHeight="true" outlineLevel="0" collapsed="false">
      <c r="A37" s="21" t="s">
        <v>155</v>
      </c>
      <c r="B37" s="21"/>
      <c r="C37" s="21"/>
    </row>
    <row r="39" customFormat="false" ht="12.75" hidden="false" customHeight="true" outlineLevel="0" collapsed="false">
      <c r="A39" s="58" t="s">
        <v>143</v>
      </c>
      <c r="B39" s="58"/>
      <c r="C39" s="58"/>
    </row>
    <row r="40" customFormat="false" ht="12.75" hidden="false" customHeight="true" outlineLevel="0" collapsed="false">
      <c r="A40" s="21" t="s">
        <v>156</v>
      </c>
      <c r="B40" s="21"/>
      <c r="C40" s="21"/>
      <c r="E40" s="59"/>
      <c r="F40" s="59"/>
      <c r="G40" s="59"/>
      <c r="H40" s="59"/>
    </row>
    <row r="41" customFormat="false" ht="12.75" hidden="false" customHeight="true" outlineLevel="0" collapsed="false">
      <c r="A41" s="21" t="s">
        <v>157</v>
      </c>
      <c r="B41" s="21"/>
      <c r="C41" s="21"/>
      <c r="E41" s="59"/>
      <c r="F41" s="59"/>
      <c r="G41" s="59"/>
      <c r="H41" s="59"/>
    </row>
    <row r="42" customFormat="false" ht="12.75" hidden="false" customHeight="true" outlineLevel="0" collapsed="false">
      <c r="A42" s="40" t="s">
        <v>158</v>
      </c>
      <c r="B42" s="40"/>
      <c r="E42" s="59"/>
      <c r="F42" s="59"/>
      <c r="G42" s="59"/>
      <c r="H42" s="59"/>
    </row>
    <row r="43" customFormat="false" ht="13.2" hidden="false" customHeight="false" outlineLevel="0" collapsed="false">
      <c r="E43" s="59"/>
      <c r="F43" s="59"/>
      <c r="G43" s="59"/>
      <c r="H43" s="59"/>
    </row>
    <row r="44" customFormat="false" ht="13.2" hidden="false" customHeight="false" outlineLevel="0" collapsed="false">
      <c r="E44" s="59"/>
      <c r="F44" s="59"/>
      <c r="G44" s="59"/>
      <c r="H44" s="59"/>
    </row>
    <row r="45" customFormat="false" ht="13.2" hidden="false" customHeight="false" outlineLevel="0" collapsed="false">
      <c r="E45" s="59"/>
      <c r="F45" s="59"/>
      <c r="G45" s="59"/>
      <c r="H45" s="59"/>
    </row>
    <row r="46" customFormat="false" ht="13.2" hidden="false" customHeight="false" outlineLevel="0" collapsed="false">
      <c r="E46" s="59"/>
      <c r="F46" s="59"/>
      <c r="G46" s="59"/>
      <c r="H46" s="59"/>
    </row>
    <row r="47" customFormat="false" ht="13.2" hidden="false" customHeight="false" outlineLevel="0" collapsed="false">
      <c r="E47" s="59"/>
      <c r="F47" s="59"/>
      <c r="G47" s="59"/>
      <c r="H47" s="59"/>
    </row>
    <row r="48" customFormat="false" ht="13.2" hidden="false" customHeight="false" outlineLevel="0" collapsed="false">
      <c r="E48" s="59"/>
      <c r="F48" s="59"/>
      <c r="G48" s="59"/>
      <c r="H48" s="59"/>
    </row>
    <row r="49" customFormat="false" ht="13.2" hidden="false" customHeight="false" outlineLevel="0" collapsed="false">
      <c r="E49" s="59"/>
      <c r="F49" s="59"/>
      <c r="G49" s="59"/>
      <c r="H49" s="59"/>
    </row>
    <row r="50" customFormat="false" ht="13.2" hidden="false" customHeight="false" outlineLevel="0" collapsed="false">
      <c r="E50" s="59"/>
      <c r="F50" s="59"/>
      <c r="G50" s="59"/>
      <c r="H50" s="59"/>
    </row>
    <row r="51" customFormat="false" ht="13.2" hidden="false" customHeight="false" outlineLevel="0" collapsed="false">
      <c r="E51" s="59"/>
      <c r="F51" s="59"/>
      <c r="G51" s="59"/>
      <c r="H51" s="59"/>
    </row>
    <row r="52" customFormat="false" ht="13.2" hidden="false" customHeight="false" outlineLevel="0" collapsed="false">
      <c r="E52" s="59"/>
      <c r="F52" s="59"/>
      <c r="G52" s="59"/>
      <c r="H52" s="59"/>
    </row>
    <row r="53" customFormat="false" ht="13.2" hidden="false" customHeight="false" outlineLevel="0" collapsed="false">
      <c r="E53" s="59"/>
      <c r="F53" s="59"/>
      <c r="G53" s="59"/>
      <c r="H53" s="59"/>
    </row>
    <row r="54" customFormat="false" ht="13.2" hidden="false" customHeight="false" outlineLevel="0" collapsed="false">
      <c r="E54" s="59"/>
      <c r="F54" s="59"/>
      <c r="G54" s="59"/>
      <c r="H54" s="59"/>
    </row>
    <row r="55" customFormat="false" ht="13.2" hidden="false" customHeight="false" outlineLevel="0" collapsed="false">
      <c r="E55" s="59"/>
      <c r="F55" s="59"/>
      <c r="G55" s="59"/>
      <c r="H55" s="59"/>
    </row>
    <row r="56" customFormat="false" ht="13.2" hidden="false" customHeight="false" outlineLevel="0" collapsed="false">
      <c r="E56" s="59"/>
      <c r="F56" s="59"/>
      <c r="G56" s="59"/>
      <c r="H56" s="59"/>
    </row>
    <row r="57" customFormat="false" ht="13.2" hidden="false" customHeight="false" outlineLevel="0" collapsed="false">
      <c r="E57" s="59"/>
      <c r="F57" s="59"/>
      <c r="G57" s="59"/>
      <c r="H57" s="59"/>
    </row>
    <row r="58" customFormat="false" ht="13.2" hidden="false" customHeight="false" outlineLevel="0" collapsed="false">
      <c r="E58" s="59"/>
      <c r="F58" s="59"/>
      <c r="G58" s="59"/>
      <c r="H58" s="59"/>
    </row>
    <row r="59" customFormat="false" ht="13.2" hidden="false" customHeight="false" outlineLevel="0" collapsed="false">
      <c r="E59" s="59"/>
      <c r="F59" s="59"/>
      <c r="G59" s="59"/>
      <c r="H59" s="59"/>
    </row>
    <row r="60" customFormat="false" ht="13.2" hidden="false" customHeight="false" outlineLevel="0" collapsed="false">
      <c r="E60" s="59"/>
      <c r="F60" s="59"/>
      <c r="G60" s="59"/>
      <c r="H60" s="59"/>
    </row>
    <row r="61" customFormat="false" ht="13.2" hidden="false" customHeight="false" outlineLevel="0" collapsed="false">
      <c r="E61" s="59"/>
      <c r="F61" s="59"/>
      <c r="G61" s="59"/>
      <c r="H61" s="59"/>
    </row>
    <row r="62" customFormat="false" ht="13.2" hidden="false" customHeight="false" outlineLevel="0" collapsed="false">
      <c r="E62" s="59"/>
      <c r="F62" s="59"/>
      <c r="G62" s="59"/>
      <c r="H62" s="59"/>
    </row>
    <row r="63" customFormat="false" ht="13.2" hidden="false" customHeight="false" outlineLevel="0" collapsed="false">
      <c r="E63" s="59"/>
      <c r="F63" s="59"/>
      <c r="G63" s="59"/>
      <c r="H63" s="59"/>
    </row>
    <row r="64" customFormat="false" ht="13.2" hidden="false" customHeight="false" outlineLevel="0" collapsed="false">
      <c r="E64" s="59"/>
      <c r="F64" s="59"/>
      <c r="G64" s="59"/>
      <c r="H64" s="59"/>
    </row>
    <row r="65" customFormat="false" ht="13.2" hidden="false" customHeight="false" outlineLevel="0" collapsed="false">
      <c r="E65" s="59"/>
      <c r="F65" s="59"/>
      <c r="G65" s="59"/>
      <c r="H65" s="59"/>
    </row>
    <row r="66" customFormat="false" ht="13.2" hidden="false" customHeight="false" outlineLevel="0" collapsed="false">
      <c r="E66" s="59"/>
      <c r="F66" s="59"/>
      <c r="G66" s="59"/>
      <c r="H66" s="59"/>
    </row>
    <row r="67" customFormat="false" ht="13.2" hidden="false" customHeight="false" outlineLevel="0" collapsed="false">
      <c r="E67" s="59"/>
      <c r="F67" s="59"/>
      <c r="G67" s="59"/>
      <c r="H67" s="59"/>
    </row>
    <row r="68" customFormat="false" ht="13.2" hidden="false" customHeight="false" outlineLevel="0" collapsed="false">
      <c r="E68" s="59"/>
      <c r="F68" s="59"/>
      <c r="G68" s="59"/>
      <c r="H68" s="59"/>
    </row>
    <row r="69" customFormat="false" ht="13.2" hidden="false" customHeight="false" outlineLevel="0" collapsed="false">
      <c r="E69" s="59"/>
      <c r="F69" s="59"/>
      <c r="G69" s="59"/>
      <c r="H69" s="59"/>
    </row>
    <row r="70" customFormat="false" ht="13.2" hidden="false" customHeight="false" outlineLevel="0" collapsed="false">
      <c r="E70" s="59"/>
      <c r="F70" s="59"/>
      <c r="G70" s="59"/>
      <c r="H70" s="59"/>
    </row>
    <row r="71" customFormat="false" ht="13.2" hidden="false" customHeight="false" outlineLevel="0" collapsed="false">
      <c r="E71" s="59"/>
      <c r="F71" s="59"/>
      <c r="G71" s="59"/>
      <c r="H71" s="59"/>
    </row>
  </sheetData>
  <mergeCells count="39">
    <mergeCell ref="A1:P1"/>
    <mergeCell ref="A2:P2"/>
    <mergeCell ref="A3:P3"/>
    <mergeCell ref="A4:P4"/>
    <mergeCell ref="A8:P8"/>
    <mergeCell ref="A9:A10"/>
    <mergeCell ref="B9:B10"/>
    <mergeCell ref="C9:C10"/>
    <mergeCell ref="D9:D10"/>
    <mergeCell ref="E9:G9"/>
    <mergeCell ref="H9:H10"/>
    <mergeCell ref="I9:I10"/>
    <mergeCell ref="J9:J10"/>
    <mergeCell ref="K9:K10"/>
    <mergeCell ref="L9:L10"/>
    <mergeCell ref="M9:P9"/>
    <mergeCell ref="A14:L14"/>
    <mergeCell ref="A15:L15"/>
    <mergeCell ref="J16:L16"/>
    <mergeCell ref="J18:L18"/>
    <mergeCell ref="A19:J19"/>
    <mergeCell ref="A20:J20"/>
    <mergeCell ref="A21:J21"/>
    <mergeCell ref="A24:C24"/>
    <mergeCell ref="A25:C25"/>
    <mergeCell ref="A26:C26"/>
    <mergeCell ref="A27:C27"/>
    <mergeCell ref="A29:C29"/>
    <mergeCell ref="A30:C30"/>
    <mergeCell ref="A31:C31"/>
    <mergeCell ref="A32:C32"/>
    <mergeCell ref="A34:C34"/>
    <mergeCell ref="A35:C35"/>
    <mergeCell ref="A36:C36"/>
    <mergeCell ref="A37:C37"/>
    <mergeCell ref="A39:C39"/>
    <mergeCell ref="A40:C40"/>
    <mergeCell ref="A41:C41"/>
    <mergeCell ref="A42:B42"/>
  </mergeCells>
  <printOptions headings="false" gridLines="false" gridLinesSet="true" horizontalCentered="true" verticalCentered="false"/>
  <pageMargins left="0.39375" right="0.39375" top="0.393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B59"/>
  <sheetViews>
    <sheetView showFormulas="false" showGridLines="true" showRowColHeaders="true" showZeros="true" rightToLeft="false" tabSelected="false" showOutlineSymbols="true" defaultGridColor="true" view="normal" topLeftCell="A30" colorId="64" zoomScale="70" zoomScaleNormal="70" zoomScalePageLayoutView="100" workbookViewId="0">
      <selection pane="topLeft" activeCell="B39" activeCellId="0" sqref="B39"/>
    </sheetView>
  </sheetViews>
  <sheetFormatPr defaultColWidth="9.01171875" defaultRowHeight="13.2" zeroHeight="false" outlineLevelRow="0" outlineLevelCol="0"/>
  <cols>
    <col collapsed="false" customWidth="true" hidden="false" outlineLevel="0" max="1" min="1" style="60" width="24.56"/>
    <col collapsed="false" customWidth="true" hidden="false" outlineLevel="0" max="2" min="2" style="60" width="23.88"/>
    <col collapsed="false" customWidth="true" hidden="false" outlineLevel="0" max="3" min="3" style="60" width="55.33"/>
    <col collapsed="false" customWidth="true" hidden="false" outlineLevel="0" max="4" min="4" style="60" width="21.56"/>
    <col collapsed="false" customWidth="true" hidden="false" outlineLevel="0" max="5" min="5" style="60" width="23.44"/>
    <col collapsed="false" customWidth="true" hidden="false" outlineLevel="0" max="6" min="6" style="60" width="24.44"/>
    <col collapsed="false" customWidth="true" hidden="false" outlineLevel="0" max="7" min="7" style="60" width="19.66"/>
    <col collapsed="false" customWidth="true" hidden="false" outlineLevel="0" max="8" min="8" style="60" width="23.66"/>
    <col collapsed="false" customWidth="true" hidden="false" outlineLevel="0" max="9" min="9" style="60" width="13.89"/>
    <col collapsed="false" customWidth="true" hidden="false" outlineLevel="0" max="11" min="10" style="60" width="17"/>
    <col collapsed="false" customWidth="true" hidden="false" outlineLevel="0" max="12" min="12" style="60" width="15.66"/>
    <col collapsed="false" customWidth="true" hidden="false" outlineLevel="0" max="13" min="13" style="60" width="19.66"/>
    <col collapsed="false" customWidth="true" hidden="false" outlineLevel="0" max="14" min="14" style="60" width="23.88"/>
    <col collapsed="false" customWidth="true" hidden="true" outlineLevel="0" max="15" min="15" style="60" width="15.34"/>
    <col collapsed="false" customWidth="true" hidden="true" outlineLevel="0" max="19" min="16" style="60" width="11.52"/>
    <col collapsed="false" customWidth="true" hidden="true" outlineLevel="0" max="20" min="20" style="60" width="10.89"/>
    <col collapsed="false" customWidth="true" hidden="true" outlineLevel="0" max="21" min="21" style="60" width="11.33"/>
    <col collapsed="false" customWidth="true" hidden="true" outlineLevel="0" max="22" min="22" style="60" width="10.89"/>
    <col collapsed="false" customWidth="true" hidden="true" outlineLevel="0" max="23" min="23" style="60" width="11.52"/>
    <col collapsed="false" customWidth="true" hidden="true" outlineLevel="0" max="24" min="24" style="60" width="10.89"/>
    <col collapsed="false" customWidth="true" hidden="true" outlineLevel="0" max="25" min="25" style="60" width="15.44"/>
    <col collapsed="false" customWidth="true" hidden="true" outlineLevel="0" max="26" min="26" style="60" width="11.52"/>
    <col collapsed="false" customWidth="true" hidden="true" outlineLevel="0" max="27" min="27" style="60" width="16.56"/>
    <col collapsed="false" customWidth="true" hidden="true" outlineLevel="0" max="28" min="28" style="60" width="11.52"/>
    <col collapsed="false" customWidth="false" hidden="false" outlineLevel="0" max="1024" min="29" style="60" width="9"/>
  </cols>
  <sheetData>
    <row r="1" customFormat="false" ht="18.75" hidden="false" customHeight="true" outlineLevel="0" collapsed="false">
      <c r="A1" s="3" t="s">
        <v>159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customFormat="false" ht="17.4" hidden="false" customHeight="false" outlineLevel="0" collapsed="false">
      <c r="A2" s="3" t="s">
        <v>23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Format="false" ht="15.6" hidden="false" customHeight="false" outlineLevel="0" collapsed="false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</row>
    <row r="4" customFormat="false" ht="17.4" hidden="false" customHeight="false" outlineLevel="0" collapsed="false">
      <c r="A4" s="23" t="s">
        <v>160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customFormat="false" ht="17.4" hidden="false" customHeight="false" outlineLevel="0" collapsed="false">
      <c r="A5" s="61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</row>
    <row r="7" customFormat="false" ht="62.4" hidden="false" customHeight="true" outlineLevel="0" collapsed="false">
      <c r="A7" s="63" t="s">
        <v>161</v>
      </c>
      <c r="B7" s="64" t="s">
        <v>162</v>
      </c>
      <c r="C7" s="63" t="s">
        <v>163</v>
      </c>
      <c r="D7" s="63" t="s">
        <v>164</v>
      </c>
      <c r="E7" s="64" t="s">
        <v>165</v>
      </c>
      <c r="F7" s="64" t="s">
        <v>166</v>
      </c>
      <c r="G7" s="63" t="s">
        <v>167</v>
      </c>
      <c r="H7" s="63" t="s">
        <v>168</v>
      </c>
      <c r="I7" s="65" t="s">
        <v>169</v>
      </c>
      <c r="J7" s="65" t="s">
        <v>170</v>
      </c>
      <c r="K7" s="63" t="s">
        <v>171</v>
      </c>
      <c r="L7" s="63" t="s">
        <v>172</v>
      </c>
      <c r="M7" s="63"/>
      <c r="N7" s="63" t="s">
        <v>173</v>
      </c>
      <c r="O7" s="26" t="s">
        <v>174</v>
      </c>
      <c r="P7" s="26"/>
      <c r="Q7" s="26"/>
      <c r="R7" s="26"/>
      <c r="S7" s="66" t="s">
        <v>175</v>
      </c>
      <c r="T7" s="66"/>
      <c r="U7" s="66"/>
      <c r="V7" s="66"/>
    </row>
    <row r="8" customFormat="false" ht="12.75" hidden="false" customHeight="true" outlineLevel="0" collapsed="false">
      <c r="A8" s="63"/>
      <c r="B8" s="64"/>
      <c r="C8" s="63"/>
      <c r="D8" s="63"/>
      <c r="E8" s="64"/>
      <c r="F8" s="64"/>
      <c r="G8" s="63"/>
      <c r="H8" s="63"/>
      <c r="I8" s="65"/>
      <c r="J8" s="65"/>
      <c r="K8" s="63"/>
      <c r="L8" s="63" t="s">
        <v>176</v>
      </c>
      <c r="M8" s="63" t="s">
        <v>177</v>
      </c>
      <c r="N8" s="63"/>
      <c r="O8" s="26"/>
      <c r="P8" s="26"/>
      <c r="Q8" s="26"/>
      <c r="R8" s="26"/>
      <c r="S8" s="66"/>
      <c r="T8" s="66"/>
      <c r="U8" s="66"/>
      <c r="V8" s="66"/>
    </row>
    <row r="9" customFormat="false" ht="32.25" hidden="false" customHeight="true" outlineLevel="0" collapsed="false">
      <c r="A9" s="63"/>
      <c r="B9" s="64"/>
      <c r="C9" s="63"/>
      <c r="D9" s="63"/>
      <c r="E9" s="64"/>
      <c r="F9" s="64"/>
      <c r="G9" s="63"/>
      <c r="H9" s="63"/>
      <c r="I9" s="65"/>
      <c r="J9" s="65"/>
      <c r="K9" s="63"/>
      <c r="L9" s="63"/>
      <c r="M9" s="63"/>
      <c r="N9" s="63"/>
      <c r="O9" s="26"/>
      <c r="P9" s="26"/>
      <c r="Q9" s="26"/>
      <c r="R9" s="26"/>
      <c r="S9" s="66"/>
      <c r="T9" s="66"/>
      <c r="U9" s="66"/>
      <c r="V9" s="66"/>
    </row>
    <row r="10" customFormat="false" ht="22.5" hidden="false" customHeight="true" outlineLevel="0" collapsed="false">
      <c r="A10" s="63" t="s">
        <v>178</v>
      </c>
      <c r="B10" s="7" t="s">
        <v>179</v>
      </c>
      <c r="C10" s="7" t="s">
        <v>179</v>
      </c>
      <c r="D10" s="7" t="s">
        <v>179</v>
      </c>
      <c r="E10" s="7" t="s">
        <v>179</v>
      </c>
      <c r="F10" s="7" t="s">
        <v>179</v>
      </c>
      <c r="G10" s="7" t="s">
        <v>180</v>
      </c>
      <c r="H10" s="7" t="s">
        <v>179</v>
      </c>
      <c r="I10" s="7" t="s">
        <v>52</v>
      </c>
      <c r="J10" s="7" t="s">
        <v>52</v>
      </c>
      <c r="K10" s="7" t="s">
        <v>181</v>
      </c>
      <c r="L10" s="7" t="s">
        <v>44</v>
      </c>
      <c r="M10" s="7" t="s">
        <v>45</v>
      </c>
      <c r="N10" s="7" t="s">
        <v>179</v>
      </c>
      <c r="O10" s="67"/>
      <c r="P10" s="67"/>
      <c r="Q10" s="67"/>
      <c r="R10" s="67"/>
      <c r="S10" s="68"/>
      <c r="T10" s="68"/>
      <c r="U10" s="68"/>
      <c r="V10" s="68"/>
    </row>
    <row r="11" customFormat="false" ht="43.5" hidden="false" customHeight="true" outlineLevel="0" collapsed="false">
      <c r="A11" s="69" t="str">
        <f aca="false">'Scheda D'!A12</f>
        <v>80004010957202200002</v>
      </c>
      <c r="B11" s="70" t="str">
        <f aca="false">'Scheda D'!C12</f>
        <v>F27H19000100002 /F31B21004750003</v>
      </c>
      <c r="C11" s="71" t="s">
        <v>182</v>
      </c>
      <c r="D11" s="72" t="str">
        <f aca="false">'Scheda D'!E12</f>
        <v>Fabrizio Pibi</v>
      </c>
      <c r="E11" s="73" t="n">
        <v>1714707.17</v>
      </c>
      <c r="F11" s="73" t="n">
        <f aca="false">'Scheda D'!T12</f>
        <v>1909514.53</v>
      </c>
      <c r="G11" s="69" t="s">
        <v>183</v>
      </c>
      <c r="H11" s="72" t="n">
        <v>1</v>
      </c>
      <c r="I11" s="69" t="s">
        <v>74</v>
      </c>
      <c r="J11" s="69" t="s">
        <v>74</v>
      </c>
      <c r="K11" s="72" t="n">
        <v>2</v>
      </c>
      <c r="L11" s="74"/>
      <c r="M11" s="7"/>
      <c r="N11" s="7"/>
      <c r="O11" s="63" t="s">
        <v>184</v>
      </c>
      <c r="P11" s="75" t="s">
        <v>185</v>
      </c>
      <c r="Q11" s="75"/>
      <c r="R11" s="75"/>
      <c r="S11" s="76"/>
      <c r="V11" s="77"/>
    </row>
    <row r="12" customFormat="false" ht="42" hidden="false" customHeight="true" outlineLevel="0" collapsed="false">
      <c r="A12" s="69" t="str">
        <f aca="false">'Scheda D'!A13</f>
        <v>80004010957202200004</v>
      </c>
      <c r="B12" s="72" t="str">
        <f aca="false">'Scheda D'!C13</f>
        <v>F17H21007230001</v>
      </c>
      <c r="C12" s="71" t="s">
        <v>186</v>
      </c>
      <c r="D12" s="72" t="str">
        <f aca="false">'Scheda D'!E13</f>
        <v>Giuseppe Orrù</v>
      </c>
      <c r="E12" s="73" t="n">
        <f aca="false">'Scheda D'!P13</f>
        <v>805070.53</v>
      </c>
      <c r="F12" s="73" t="n">
        <f aca="false">'Scheda D'!T13</f>
        <v>805070.53</v>
      </c>
      <c r="G12" s="69" t="s">
        <v>183</v>
      </c>
      <c r="H12" s="72" t="n">
        <v>1</v>
      </c>
      <c r="I12" s="69" t="s">
        <v>74</v>
      </c>
      <c r="J12" s="69" t="s">
        <v>74</v>
      </c>
      <c r="K12" s="72" t="n">
        <v>3</v>
      </c>
      <c r="L12" s="78"/>
      <c r="M12" s="7"/>
      <c r="N12" s="7"/>
      <c r="O12" s="79" t="s">
        <v>187</v>
      </c>
      <c r="P12" s="79"/>
      <c r="Q12" s="79"/>
      <c r="R12" s="79"/>
      <c r="S12" s="76" t="s">
        <v>188</v>
      </c>
      <c r="V12" s="77"/>
    </row>
    <row r="13" customFormat="false" ht="46.5" hidden="false" customHeight="true" outlineLevel="0" collapsed="false">
      <c r="A13" s="80" t="s">
        <v>189</v>
      </c>
      <c r="B13" s="70" t="s">
        <v>190</v>
      </c>
      <c r="C13" s="71" t="s">
        <v>191</v>
      </c>
      <c r="D13" s="72" t="s">
        <v>192</v>
      </c>
      <c r="E13" s="69" t="n">
        <v>300000</v>
      </c>
      <c r="F13" s="81" t="n">
        <v>330000</v>
      </c>
      <c r="G13" s="69" t="s">
        <v>183</v>
      </c>
      <c r="H13" s="82" t="n">
        <v>1</v>
      </c>
      <c r="I13" s="69" t="s">
        <v>74</v>
      </c>
      <c r="J13" s="69" t="s">
        <v>74</v>
      </c>
      <c r="K13" s="83" t="n">
        <v>2</v>
      </c>
      <c r="L13" s="84"/>
      <c r="M13" s="63"/>
      <c r="N13" s="63"/>
      <c r="O13" s="85" t="s">
        <v>193</v>
      </c>
      <c r="P13" s="85"/>
      <c r="Q13" s="85"/>
      <c r="R13" s="85"/>
      <c r="S13" s="76" t="s">
        <v>188</v>
      </c>
      <c r="V13" s="77"/>
    </row>
    <row r="14" customFormat="false" ht="65.25" hidden="false" customHeight="true" outlineLevel="0" collapsed="false">
      <c r="A14" s="80" t="s">
        <v>194</v>
      </c>
      <c r="B14" s="69" t="str">
        <f aca="false">'Scheda D'!C16</f>
        <v>F87H22004580001</v>
      </c>
      <c r="C14" s="71" t="str">
        <f aca="false">'Scheda D'!N16</f>
        <v>MESSA IN SICUREZZA A TRATTI SALTUARI DELLA S.P. N. 33 DA FINE ABITATO DI SAMUGHEO A LIMITE PROVINCIA NUORO</v>
      </c>
      <c r="D14" s="72" t="str">
        <f aca="false">'Scheda D'!E16</f>
        <v>Alessandro Serra</v>
      </c>
      <c r="E14" s="69" t="n">
        <f aca="false">'Scheda D'!P16</f>
        <v>1058982.52</v>
      </c>
      <c r="F14" s="81" t="n">
        <f aca="false">'Scheda D'!T16</f>
        <v>1058982.52</v>
      </c>
      <c r="G14" s="69" t="s">
        <v>183</v>
      </c>
      <c r="H14" s="70" t="n">
        <v>1</v>
      </c>
      <c r="I14" s="69" t="s">
        <v>74</v>
      </c>
      <c r="J14" s="69" t="s">
        <v>74</v>
      </c>
      <c r="K14" s="83" t="n">
        <v>3</v>
      </c>
      <c r="L14" s="63"/>
      <c r="M14" s="63"/>
      <c r="N14" s="63"/>
      <c r="O14" s="86" t="s">
        <v>195</v>
      </c>
      <c r="P14" s="86"/>
      <c r="Q14" s="86"/>
      <c r="R14" s="86"/>
      <c r="S14" s="87" t="s">
        <v>196</v>
      </c>
      <c r="T14" s="87"/>
      <c r="U14" s="87"/>
      <c r="V14" s="87"/>
    </row>
    <row r="15" customFormat="false" ht="81" hidden="false" customHeight="true" outlineLevel="0" collapsed="false">
      <c r="A15" s="80" t="s">
        <v>197</v>
      </c>
      <c r="B15" s="70" t="s">
        <v>198</v>
      </c>
      <c r="C15" s="88" t="s">
        <v>199</v>
      </c>
      <c r="D15" s="72" t="s">
        <v>200</v>
      </c>
      <c r="E15" s="81" t="n">
        <v>667700</v>
      </c>
      <c r="F15" s="81" t="n">
        <v>1335400</v>
      </c>
      <c r="G15" s="69" t="s">
        <v>183</v>
      </c>
      <c r="H15" s="83" t="n">
        <v>1</v>
      </c>
      <c r="I15" s="69" t="s">
        <v>74</v>
      </c>
      <c r="J15" s="69" t="s">
        <v>74</v>
      </c>
      <c r="K15" s="83"/>
      <c r="L15" s="69"/>
      <c r="M15" s="89"/>
      <c r="N15" s="89"/>
      <c r="O15" s="90" t="s">
        <v>201</v>
      </c>
      <c r="P15" s="90"/>
      <c r="Q15" s="90"/>
      <c r="R15" s="90"/>
      <c r="S15" s="76" t="s">
        <v>188</v>
      </c>
      <c r="V15" s="77"/>
    </row>
    <row r="16" customFormat="false" ht="34.5" hidden="false" customHeight="true" outlineLevel="0" collapsed="false">
      <c r="A16" s="80" t="s">
        <v>202</v>
      </c>
      <c r="B16" s="70" t="s">
        <v>203</v>
      </c>
      <c r="C16" s="88" t="s">
        <v>204</v>
      </c>
      <c r="D16" s="72" t="str">
        <f aca="false">'Scheda D'!E24</f>
        <v>Giampaolo Enna</v>
      </c>
      <c r="E16" s="81" t="n">
        <v>3060987.65</v>
      </c>
      <c r="F16" s="81" t="n">
        <v>3396000</v>
      </c>
      <c r="G16" s="69" t="s">
        <v>205</v>
      </c>
      <c r="H16" s="83" t="n">
        <v>2</v>
      </c>
      <c r="I16" s="69" t="s">
        <v>74</v>
      </c>
      <c r="J16" s="69" t="s">
        <v>74</v>
      </c>
      <c r="K16" s="83" t="n">
        <v>2</v>
      </c>
      <c r="L16" s="63"/>
      <c r="M16" s="63"/>
      <c r="N16" s="63"/>
      <c r="O16" s="91" t="s">
        <v>206</v>
      </c>
      <c r="P16" s="91"/>
      <c r="Q16" s="91"/>
      <c r="R16" s="91"/>
      <c r="S16" s="92" t="s">
        <v>207</v>
      </c>
      <c r="T16" s="92"/>
      <c r="U16" s="92"/>
      <c r="V16" s="92"/>
    </row>
    <row r="17" customFormat="false" ht="50.25" hidden="false" customHeight="true" outlineLevel="0" collapsed="false">
      <c r="A17" s="80"/>
      <c r="B17" s="70" t="s">
        <v>208</v>
      </c>
      <c r="C17" s="88" t="s">
        <v>209</v>
      </c>
      <c r="D17" s="72" t="str">
        <f aca="false">'Scheda D'!E25</f>
        <v>Giuseppe Orrù</v>
      </c>
      <c r="E17" s="81" t="n">
        <f aca="false">'Scheda D'!P25</f>
        <v>552156.91</v>
      </c>
      <c r="F17" s="81" t="n">
        <f aca="false">E17</f>
        <v>552156.91</v>
      </c>
      <c r="G17" s="69" t="s">
        <v>183</v>
      </c>
      <c r="H17" s="83" t="n">
        <v>1</v>
      </c>
      <c r="I17" s="69" t="s">
        <v>74</v>
      </c>
      <c r="J17" s="69" t="s">
        <v>74</v>
      </c>
      <c r="K17" s="83" t="n">
        <v>2</v>
      </c>
      <c r="L17" s="63"/>
      <c r="M17" s="63"/>
      <c r="N17" s="63"/>
      <c r="O17" s="93" t="s">
        <v>210</v>
      </c>
      <c r="P17" s="93"/>
      <c r="Q17" s="93"/>
      <c r="R17" s="93"/>
      <c r="S17" s="76" t="s">
        <v>188</v>
      </c>
      <c r="V17" s="77"/>
    </row>
    <row r="18" customFormat="false" ht="51" hidden="false" customHeight="true" outlineLevel="0" collapsed="false">
      <c r="A18" s="80" t="s">
        <v>211</v>
      </c>
      <c r="B18" s="70" t="s">
        <v>212</v>
      </c>
      <c r="C18" s="88" t="s">
        <v>213</v>
      </c>
      <c r="D18" s="72" t="str">
        <f aca="false">'Scheda D'!E26</f>
        <v>Giuseppe Orrù</v>
      </c>
      <c r="E18" s="81" t="n">
        <f aca="false">'Scheda D'!P26</f>
        <v>281030.22</v>
      </c>
      <c r="F18" s="81" t="n">
        <f aca="false">E18</f>
        <v>281030.22</v>
      </c>
      <c r="G18" s="69" t="s">
        <v>183</v>
      </c>
      <c r="H18" s="83" t="n">
        <v>1</v>
      </c>
      <c r="I18" s="69" t="s">
        <v>74</v>
      </c>
      <c r="J18" s="69" t="s">
        <v>74</v>
      </c>
      <c r="K18" s="83" t="n">
        <v>2</v>
      </c>
      <c r="L18" s="63"/>
      <c r="M18" s="63"/>
      <c r="N18" s="63"/>
      <c r="O18" s="85" t="s">
        <v>214</v>
      </c>
      <c r="P18" s="85"/>
      <c r="Q18" s="85"/>
      <c r="R18" s="85"/>
      <c r="S18" s="76" t="s">
        <v>188</v>
      </c>
      <c r="V18" s="77"/>
    </row>
    <row r="19" customFormat="false" ht="63" hidden="false" customHeight="true" outlineLevel="0" collapsed="false">
      <c r="A19" s="80" t="s">
        <v>215</v>
      </c>
      <c r="B19" s="70" t="s">
        <v>216</v>
      </c>
      <c r="C19" s="88" t="s">
        <v>217</v>
      </c>
      <c r="D19" s="72" t="s">
        <v>218</v>
      </c>
      <c r="E19" s="81" t="n">
        <v>623072.26</v>
      </c>
      <c r="F19" s="81" t="n">
        <f aca="false">E19</f>
        <v>623072.26</v>
      </c>
      <c r="G19" s="69" t="s">
        <v>183</v>
      </c>
      <c r="H19" s="83" t="n">
        <v>1</v>
      </c>
      <c r="I19" s="69" t="s">
        <v>74</v>
      </c>
      <c r="J19" s="69" t="s">
        <v>74</v>
      </c>
      <c r="K19" s="83" t="n">
        <v>2</v>
      </c>
      <c r="L19" s="63"/>
      <c r="M19" s="63"/>
      <c r="N19" s="63"/>
      <c r="O19" s="85" t="s">
        <v>219</v>
      </c>
      <c r="P19" s="85"/>
      <c r="Q19" s="85"/>
      <c r="R19" s="85"/>
      <c r="S19" s="76" t="s">
        <v>188</v>
      </c>
      <c r="V19" s="77"/>
    </row>
    <row r="20" customFormat="false" ht="93" hidden="false" customHeight="true" outlineLevel="0" collapsed="false">
      <c r="A20" s="80" t="s">
        <v>220</v>
      </c>
      <c r="B20" s="70" t="s">
        <v>221</v>
      </c>
      <c r="C20" s="94" t="s">
        <v>222</v>
      </c>
      <c r="D20" s="73" t="str">
        <f aca="false">'Scheda D'!E33</f>
        <v>Giuseppe Orrù</v>
      </c>
      <c r="E20" s="81" t="n">
        <v>519861.29</v>
      </c>
      <c r="F20" s="81" t="n">
        <v>1039722.58</v>
      </c>
      <c r="G20" s="69" t="s">
        <v>183</v>
      </c>
      <c r="H20" s="83" t="n">
        <v>1</v>
      </c>
      <c r="I20" s="83" t="s">
        <v>74</v>
      </c>
      <c r="J20" s="69" t="s">
        <v>74</v>
      </c>
      <c r="K20" s="83" t="n">
        <v>1</v>
      </c>
      <c r="L20" s="95"/>
      <c r="M20" s="63"/>
      <c r="N20" s="63"/>
      <c r="O20" s="93" t="s">
        <v>223</v>
      </c>
      <c r="P20" s="93"/>
      <c r="Q20" s="93"/>
      <c r="R20" s="93"/>
      <c r="S20" s="96" t="s">
        <v>224</v>
      </c>
      <c r="T20" s="96"/>
      <c r="U20" s="96"/>
      <c r="V20" s="96"/>
    </row>
    <row r="21" customFormat="false" ht="43.95" hidden="false" customHeight="true" outlineLevel="0" collapsed="false">
      <c r="A21" s="80" t="s">
        <v>225</v>
      </c>
      <c r="B21" s="69" t="str">
        <f aca="false">'Scheda D'!C22</f>
        <v>F67H16001880002</v>
      </c>
      <c r="C21" s="94" t="s">
        <v>226</v>
      </c>
      <c r="D21" s="73" t="str">
        <f aca="false">'Scheda D'!E22</f>
        <v>Alessandro Serra </v>
      </c>
      <c r="E21" s="81" t="n">
        <v>291750</v>
      </c>
      <c r="F21" s="81" t="n">
        <f aca="false">'Scheda D'!T22</f>
        <v>300000</v>
      </c>
      <c r="G21" s="69" t="s">
        <v>183</v>
      </c>
      <c r="H21" s="83" t="n">
        <v>1</v>
      </c>
      <c r="I21" s="83" t="s">
        <v>74</v>
      </c>
      <c r="J21" s="69" t="s">
        <v>74</v>
      </c>
      <c r="K21" s="83" t="n">
        <v>3</v>
      </c>
      <c r="L21" s="83"/>
      <c r="M21" s="63"/>
      <c r="N21" s="63"/>
      <c r="O21" s="63" t="s">
        <v>227</v>
      </c>
      <c r="P21" s="63"/>
      <c r="Q21" s="63"/>
      <c r="R21" s="63"/>
      <c r="S21" s="96" t="s">
        <v>228</v>
      </c>
      <c r="T21" s="96"/>
      <c r="U21" s="96"/>
      <c r="V21" s="96"/>
    </row>
    <row r="22" customFormat="false" ht="43.95" hidden="false" customHeight="true" outlineLevel="0" collapsed="false">
      <c r="A22" s="80" t="s">
        <v>229</v>
      </c>
      <c r="B22" s="69" t="str">
        <f aca="false">'Scheda D'!C23</f>
        <v>F17H19000130002</v>
      </c>
      <c r="C22" s="94" t="s">
        <v>230</v>
      </c>
      <c r="D22" s="73" t="str">
        <f aca="false">'Scheda D'!E23</f>
        <v>Alessandro Serra </v>
      </c>
      <c r="E22" s="81" t="n">
        <v>150000</v>
      </c>
      <c r="F22" s="81" t="n">
        <f aca="false">'Scheda D'!T23</f>
        <v>400000</v>
      </c>
      <c r="G22" s="69" t="s">
        <v>183</v>
      </c>
      <c r="H22" s="83" t="n">
        <v>1</v>
      </c>
      <c r="I22" s="83" t="s">
        <v>74</v>
      </c>
      <c r="J22" s="69" t="s">
        <v>74</v>
      </c>
      <c r="K22" s="83" t="n">
        <v>3</v>
      </c>
      <c r="L22" s="95"/>
      <c r="M22" s="63"/>
      <c r="N22" s="63"/>
      <c r="O22" s="69" t="s">
        <v>231</v>
      </c>
      <c r="P22" s="69"/>
      <c r="Q22" s="69"/>
      <c r="R22" s="69"/>
      <c r="S22" s="96" t="s">
        <v>232</v>
      </c>
      <c r="T22" s="96"/>
      <c r="U22" s="96"/>
      <c r="V22" s="96"/>
    </row>
    <row r="23" customFormat="false" ht="50.25" hidden="false" customHeight="true" outlineLevel="0" collapsed="false">
      <c r="A23" s="80" t="s">
        <v>233</v>
      </c>
      <c r="B23" s="69" t="str">
        <f aca="false">'Scheda D'!C29</f>
        <v>F97H24001610002</v>
      </c>
      <c r="C23" s="94" t="s">
        <v>234</v>
      </c>
      <c r="D23" s="69" t="str">
        <f aca="false">'Scheda D'!E29</f>
        <v>Giuseppe Orrù</v>
      </c>
      <c r="E23" s="69" t="n">
        <f aca="false">1890000+45000</f>
        <v>1935000</v>
      </c>
      <c r="F23" s="69" t="n">
        <f aca="false">'Scheda D'!T29</f>
        <v>2000000</v>
      </c>
      <c r="G23" s="63" t="s">
        <v>183</v>
      </c>
      <c r="H23" s="95" t="n">
        <v>1</v>
      </c>
      <c r="I23" s="95" t="s">
        <v>74</v>
      </c>
      <c r="J23" s="63" t="s">
        <v>74</v>
      </c>
      <c r="K23" s="95" t="n">
        <v>1</v>
      </c>
      <c r="L23" s="95"/>
      <c r="M23" s="63"/>
      <c r="N23" s="63"/>
      <c r="O23" s="97" t="s">
        <v>235</v>
      </c>
      <c r="P23" s="97"/>
      <c r="Q23" s="97"/>
      <c r="R23" s="97"/>
      <c r="S23" s="98" t="s">
        <v>236</v>
      </c>
      <c r="T23" s="98"/>
      <c r="U23" s="98"/>
      <c r="V23" s="98"/>
    </row>
    <row r="24" customFormat="false" ht="74.25" hidden="false" customHeight="true" outlineLevel="0" collapsed="false">
      <c r="A24" s="80" t="s">
        <v>237</v>
      </c>
      <c r="B24" s="69" t="str">
        <f aca="false">'Scheda D'!C36</f>
        <v>F77H24000770001 </v>
      </c>
      <c r="C24" s="94" t="str">
        <f aca="false">'Scheda D'!N36</f>
        <v>Lavori di ricostruzione dell'attraversamento stradale al km 6+750 della SP 71 (Busachi - Samugheo)</v>
      </c>
      <c r="D24" s="69" t="str">
        <f aca="false">'Scheda D'!E36</f>
        <v>Michele Scanu</v>
      </c>
      <c r="E24" s="69" t="n">
        <v>421368.71</v>
      </c>
      <c r="F24" s="69" t="n">
        <f aca="false">'Scheda D'!T36</f>
        <v>500000</v>
      </c>
      <c r="G24" s="69" t="s">
        <v>183</v>
      </c>
      <c r="H24" s="83" t="n">
        <v>1</v>
      </c>
      <c r="I24" s="83" t="s">
        <v>74</v>
      </c>
      <c r="J24" s="69" t="s">
        <v>74</v>
      </c>
      <c r="K24" s="83" t="n">
        <v>1</v>
      </c>
      <c r="L24" s="99"/>
      <c r="M24" s="63"/>
      <c r="N24" s="63"/>
      <c r="O24" s="75" t="s">
        <v>238</v>
      </c>
      <c r="P24" s="75"/>
      <c r="Q24" s="75"/>
      <c r="R24" s="75"/>
      <c r="S24" s="100" t="s">
        <v>239</v>
      </c>
      <c r="T24" s="100"/>
      <c r="U24" s="100"/>
      <c r="V24" s="100"/>
    </row>
    <row r="25" customFormat="false" ht="36" hidden="false" customHeight="true" outlineLevel="0" collapsed="false">
      <c r="A25" s="80" t="s">
        <v>240</v>
      </c>
      <c r="B25" s="69" t="str">
        <f aca="false">'Scheda D'!C37</f>
        <v>F37H24002730002</v>
      </c>
      <c r="C25" s="101" t="str">
        <f aca="false">'Scheda D'!N37</f>
        <v>ACCORDO QUADRO PER LA MANUTENZIONE STRAORDINARIA DELLE STRADE PROVINCIALI - lotto 1 e 2 -2024/2025 RAS</v>
      </c>
      <c r="D25" s="102" t="str">
        <f aca="false">'Scheda D'!E37</f>
        <v>Alessandro Serra</v>
      </c>
      <c r="E25" s="81" t="n">
        <v>1224000</v>
      </c>
      <c r="F25" s="69" t="n">
        <v>5052514.8</v>
      </c>
      <c r="G25" s="69" t="s">
        <v>183</v>
      </c>
      <c r="H25" s="83" t="n">
        <v>1</v>
      </c>
      <c r="I25" s="69" t="s">
        <v>74</v>
      </c>
      <c r="J25" s="69" t="s">
        <v>74</v>
      </c>
      <c r="K25" s="83" t="n">
        <v>1</v>
      </c>
      <c r="L25" s="95"/>
      <c r="M25" s="63"/>
      <c r="N25" s="63"/>
      <c r="O25" s="103" t="s">
        <v>241</v>
      </c>
      <c r="P25" s="103"/>
      <c r="Q25" s="103"/>
      <c r="R25" s="103"/>
      <c r="S25" s="92" t="s">
        <v>242</v>
      </c>
      <c r="T25" s="92"/>
      <c r="U25" s="92"/>
      <c r="V25" s="92"/>
    </row>
    <row r="26" customFormat="false" ht="36" hidden="false" customHeight="true" outlineLevel="0" collapsed="false">
      <c r="A26" s="80" t="s">
        <v>243</v>
      </c>
      <c r="B26" s="69" t="str">
        <f aca="false">'Scheda D'!C11</f>
        <v>F99J20000240002</v>
      </c>
      <c r="C26" s="101" t="str">
        <f aca="false">'Scheda D'!N11</f>
        <v>Completamento della strada di circonvallazione di Cuglieri in variante alla SS 292</v>
      </c>
      <c r="D26" s="102" t="s">
        <v>192</v>
      </c>
      <c r="E26" s="69" t="n">
        <f aca="false">'Scheda D'!P11</f>
        <v>4400000</v>
      </c>
      <c r="F26" s="69" t="n">
        <f aca="false">'Scheda D'!T11</f>
        <v>13500000</v>
      </c>
      <c r="G26" s="69" t="s">
        <v>183</v>
      </c>
      <c r="H26" s="83" t="n">
        <v>2</v>
      </c>
      <c r="I26" s="69" t="s">
        <v>74</v>
      </c>
      <c r="J26" s="69" t="s">
        <v>74</v>
      </c>
      <c r="K26" s="83" t="n">
        <v>3</v>
      </c>
      <c r="L26" s="95"/>
      <c r="M26" s="63"/>
      <c r="N26" s="63"/>
      <c r="O26" s="69" t="s">
        <v>244</v>
      </c>
      <c r="P26" s="69"/>
      <c r="Q26" s="69"/>
      <c r="R26" s="69"/>
      <c r="S26" s="92" t="s">
        <v>245</v>
      </c>
      <c r="T26" s="92"/>
      <c r="U26" s="92"/>
      <c r="V26" s="92"/>
    </row>
    <row r="27" customFormat="false" ht="36" hidden="false" customHeight="true" outlineLevel="0" collapsed="false">
      <c r="A27" s="80" t="s">
        <v>246</v>
      </c>
      <c r="B27" s="69" t="str">
        <f aca="false">'Scheda D'!C32</f>
        <v>F35F24000540001</v>
      </c>
      <c r="C27" s="101" t="str">
        <f aca="false">'Scheda D'!N32</f>
        <v>Interventi di manutenzione straordinaria della rete stradale con particolare riferimento alla sicurezza per i motociclisti</v>
      </c>
      <c r="D27" s="102" t="s">
        <v>218</v>
      </c>
      <c r="E27" s="69" t="n">
        <f aca="false">'Scheda D'!P32</f>
        <v>159858</v>
      </c>
      <c r="F27" s="69" t="n">
        <f aca="false">'Scheda D'!T32</f>
        <v>840672</v>
      </c>
      <c r="G27" s="63" t="s">
        <v>183</v>
      </c>
      <c r="H27" s="95" t="n">
        <v>1</v>
      </c>
      <c r="I27" s="63" t="s">
        <v>74</v>
      </c>
      <c r="J27" s="63" t="s">
        <v>74</v>
      </c>
      <c r="K27" s="95" t="n">
        <v>1</v>
      </c>
      <c r="L27" s="95"/>
      <c r="M27" s="63"/>
      <c r="N27" s="63"/>
      <c r="O27" s="63" t="s">
        <v>247</v>
      </c>
      <c r="P27" s="63"/>
      <c r="Q27" s="63"/>
      <c r="R27" s="63"/>
      <c r="S27" s="92" t="s">
        <v>248</v>
      </c>
      <c r="T27" s="92"/>
      <c r="U27" s="92"/>
      <c r="V27" s="92"/>
    </row>
    <row r="28" customFormat="false" ht="36" hidden="false" customHeight="true" outlineLevel="0" collapsed="false">
      <c r="A28" s="80" t="s">
        <v>249</v>
      </c>
      <c r="B28" s="69" t="s">
        <v>250</v>
      </c>
      <c r="C28" s="101" t="s">
        <v>251</v>
      </c>
      <c r="D28" s="69" t="s">
        <v>252</v>
      </c>
      <c r="E28" s="81" t="n">
        <v>666072.42</v>
      </c>
      <c r="F28" s="81" t="n">
        <v>666072.42</v>
      </c>
      <c r="G28" s="63" t="s">
        <v>183</v>
      </c>
      <c r="H28" s="95" t="n">
        <v>1</v>
      </c>
      <c r="I28" s="63" t="s">
        <v>74</v>
      </c>
      <c r="J28" s="63" t="s">
        <v>74</v>
      </c>
      <c r="K28" s="95" t="n">
        <v>3</v>
      </c>
      <c r="L28" s="95"/>
      <c r="M28" s="63"/>
      <c r="N28" s="63"/>
      <c r="S28" s="76"/>
      <c r="V28" s="77"/>
    </row>
    <row r="29" customFormat="false" ht="36" hidden="false" customHeight="true" outlineLevel="0" collapsed="false">
      <c r="A29" s="80" t="s">
        <v>253</v>
      </c>
      <c r="B29" s="69" t="s">
        <v>254</v>
      </c>
      <c r="C29" s="101" t="str">
        <f aca="false">'Scheda D'!N40</f>
        <v>ACCORDO QUADRO PER LA MANUTENZIONE STRAORDINARIA DELLE STRADE PROVINCIALI - lotto 3 e 4 -2025/2026 RAS</v>
      </c>
      <c r="D29" s="102" t="str">
        <f aca="false">'Scheda D'!E40</f>
        <v>Alessandro Serra</v>
      </c>
      <c r="E29" s="69" t="n">
        <f aca="false">'Scheda D'!P40</f>
        <v>1040000</v>
      </c>
      <c r="F29" s="69" t="n">
        <f aca="false">'Scheda D'!T40</f>
        <v>5040000</v>
      </c>
      <c r="G29" s="69" t="s">
        <v>183</v>
      </c>
      <c r="H29" s="83" t="n">
        <v>1</v>
      </c>
      <c r="I29" s="69" t="s">
        <v>74</v>
      </c>
      <c r="J29" s="69" t="s">
        <v>74</v>
      </c>
      <c r="K29" s="83" t="n">
        <v>1</v>
      </c>
      <c r="L29" s="95"/>
      <c r="M29" s="63"/>
      <c r="N29" s="63"/>
      <c r="S29" s="76"/>
      <c r="V29" s="77"/>
      <c r="Y29" s="104" t="s">
        <v>255</v>
      </c>
      <c r="AA29" s="103" t="s">
        <v>256</v>
      </c>
      <c r="AB29" s="105"/>
    </row>
    <row r="30" customFormat="false" ht="36" hidden="false" customHeight="true" outlineLevel="0" collapsed="false">
      <c r="A30" s="80" t="s">
        <v>257</v>
      </c>
      <c r="B30" s="69" t="str">
        <f aca="false">'Scheda D'!C41</f>
        <v>F51J25000010002</v>
      </c>
      <c r="C30" s="101" t="str">
        <f aca="false">'Scheda D'!N41</f>
        <v>Lavori di manutenzione idraulica del Rio Perdosu</v>
      </c>
      <c r="D30" s="102" t="str">
        <f aca="false">'Scheda D'!E41</f>
        <v>Salvatore Deiana</v>
      </c>
      <c r="E30" s="69" t="n">
        <f aca="false">'Scheda D'!P41</f>
        <v>240000</v>
      </c>
      <c r="F30" s="69" t="n">
        <f aca="false">'Scheda D'!T41</f>
        <v>240000</v>
      </c>
      <c r="G30" s="63" t="s">
        <v>258</v>
      </c>
      <c r="H30" s="95" t="n">
        <v>1</v>
      </c>
      <c r="I30" s="63" t="s">
        <v>74</v>
      </c>
      <c r="J30" s="63" t="s">
        <v>74</v>
      </c>
      <c r="K30" s="95" t="n">
        <v>3</v>
      </c>
      <c r="L30" s="106"/>
      <c r="M30" s="63"/>
      <c r="N30" s="63"/>
      <c r="O30" s="63" t="s">
        <v>259</v>
      </c>
      <c r="P30" s="63"/>
      <c r="Q30" s="63"/>
      <c r="R30" s="63"/>
      <c r="S30" s="107" t="s">
        <v>260</v>
      </c>
      <c r="T30" s="107"/>
      <c r="U30" s="107"/>
      <c r="V30" s="107"/>
      <c r="W30" s="60" t="n">
        <v>5750</v>
      </c>
      <c r="X30" s="60" t="n">
        <v>292891</v>
      </c>
      <c r="Y30" s="108" t="n">
        <v>132027.45</v>
      </c>
      <c r="Z30" s="60" t="s">
        <v>261</v>
      </c>
      <c r="AA30" s="109" t="n">
        <v>321159.05</v>
      </c>
      <c r="AB30" s="110" t="s">
        <v>262</v>
      </c>
    </row>
    <row r="31" customFormat="false" ht="36" hidden="false" customHeight="true" outlineLevel="0" collapsed="false">
      <c r="A31" s="80" t="s">
        <v>263</v>
      </c>
      <c r="B31" s="69" t="str">
        <f aca="false">'Scheda D'!C42</f>
        <v>F51B23000500002</v>
      </c>
      <c r="C31" s="101" t="str">
        <f aca="false">'Scheda D'!N42</f>
        <v>INTERSEZIONE TRA LA S.P. 69, LA S.P. 50 E LA S.P.8 IN COMUNE DI ARBOREA</v>
      </c>
      <c r="D31" s="102" t="str">
        <f aca="false">'Scheda D'!E42</f>
        <v>Alessandro Serra</v>
      </c>
      <c r="E31" s="69" t="n">
        <f aca="false">'Scheda D'!P42</f>
        <v>430000</v>
      </c>
      <c r="F31" s="69" t="n">
        <f aca="false">'Scheda D'!T42</f>
        <v>430000</v>
      </c>
      <c r="G31" s="63" t="s">
        <v>183</v>
      </c>
      <c r="H31" s="95" t="n">
        <v>1</v>
      </c>
      <c r="I31" s="63" t="s">
        <v>74</v>
      </c>
      <c r="J31" s="63" t="s">
        <v>74</v>
      </c>
      <c r="K31" s="95" t="n">
        <v>3</v>
      </c>
      <c r="L31" s="106"/>
      <c r="M31" s="63"/>
      <c r="N31" s="63"/>
      <c r="S31" s="111"/>
      <c r="T31" s="111"/>
      <c r="U31" s="111"/>
      <c r="V31" s="111"/>
      <c r="Y31" s="108"/>
      <c r="AA31" s="109"/>
      <c r="AB31" s="110"/>
    </row>
    <row r="32" customFormat="false" ht="36" hidden="false" customHeight="true" outlineLevel="0" collapsed="false">
      <c r="A32" s="80" t="s">
        <v>264</v>
      </c>
      <c r="B32" s="69" t="str">
        <f aca="false">'Scheda D'!C43</f>
        <v>F17H130000910002</v>
      </c>
      <c r="C32" s="101" t="str">
        <f aca="false">'Scheda D'!N43</f>
        <v>MESSA IN SICUREZZA TRATTO BIVIO MOGORO SS131 – SP 44</v>
      </c>
      <c r="D32" s="102" t="str">
        <f aca="false">'Scheda D'!E43</f>
        <v>Alessandro Serra</v>
      </c>
      <c r="E32" s="69" t="n">
        <f aca="false">'Scheda D'!P43</f>
        <v>597287.02</v>
      </c>
      <c r="F32" s="69" t="n">
        <f aca="false">'Scheda D'!T43</f>
        <v>800000</v>
      </c>
      <c r="G32" s="63" t="s">
        <v>183</v>
      </c>
      <c r="H32" s="95" t="n">
        <v>1</v>
      </c>
      <c r="I32" s="63" t="s">
        <v>74</v>
      </c>
      <c r="J32" s="63" t="s">
        <v>74</v>
      </c>
      <c r="K32" s="95" t="n">
        <v>3</v>
      </c>
      <c r="L32" s="106"/>
      <c r="M32" s="63"/>
      <c r="N32" s="63"/>
      <c r="S32" s="111"/>
      <c r="T32" s="111"/>
      <c r="U32" s="111"/>
      <c r="V32" s="111"/>
      <c r="Y32" s="108"/>
      <c r="AA32" s="109"/>
      <c r="AB32" s="110"/>
    </row>
    <row r="33" customFormat="false" ht="36" hidden="false" customHeight="true" outlineLevel="0" collapsed="false">
      <c r="A33" s="112"/>
      <c r="B33" s="113"/>
      <c r="C33" s="114" t="s">
        <v>265</v>
      </c>
      <c r="D33" s="115"/>
      <c r="E33" s="113"/>
      <c r="F33" s="113"/>
      <c r="G33" s="116"/>
      <c r="H33" s="117"/>
      <c r="I33" s="116"/>
      <c r="J33" s="116"/>
      <c r="K33" s="117"/>
      <c r="L33" s="118"/>
      <c r="M33" s="116"/>
      <c r="N33" s="116"/>
      <c r="S33" s="111"/>
      <c r="T33" s="111"/>
      <c r="U33" s="111"/>
      <c r="V33" s="111"/>
      <c r="Y33" s="108"/>
      <c r="AA33" s="109"/>
      <c r="AB33" s="110"/>
    </row>
    <row r="34" customFormat="false" ht="36" hidden="false" customHeight="true" outlineLevel="0" collapsed="false">
      <c r="A34" s="80" t="s">
        <v>266</v>
      </c>
      <c r="B34" s="69" t="str">
        <f aca="false">+'Scheda D'!C45</f>
        <v>F19I25000650007</v>
      </c>
      <c r="C34" s="101" t="str">
        <f aca="false">+'Scheda D'!N45</f>
        <v>Interventi di riqualificazione e messa in sicurezza delle aree sportive esterne di pertinenza dell’istituto polivalente di Terralba </v>
      </c>
      <c r="D34" s="102" t="str">
        <f aca="false">+'Scheda D'!E45</f>
        <v>Graziano Plana</v>
      </c>
      <c r="E34" s="69" t="n">
        <v>0</v>
      </c>
      <c r="F34" s="69" t="n">
        <f aca="false">+'Scheda D'!T45</f>
        <v>685000</v>
      </c>
      <c r="G34" s="63" t="s">
        <v>183</v>
      </c>
      <c r="H34" s="95" t="n">
        <f aca="false">+'Scheda D'!O45</f>
        <v>2</v>
      </c>
      <c r="I34" s="63" t="s">
        <v>74</v>
      </c>
      <c r="J34" s="63" t="s">
        <v>74</v>
      </c>
      <c r="K34" s="95" t="n">
        <v>2</v>
      </c>
      <c r="L34" s="106"/>
      <c r="M34" s="63"/>
      <c r="N34" s="95" t="n">
        <f aca="false">+'Scheda D'!Y45</f>
        <v>2</v>
      </c>
      <c r="S34" s="111"/>
      <c r="T34" s="111"/>
      <c r="U34" s="111"/>
      <c r="V34" s="111"/>
      <c r="Y34" s="108"/>
      <c r="AA34" s="109"/>
      <c r="AB34" s="110"/>
    </row>
    <row r="35" customFormat="false" ht="36" hidden="false" customHeight="true" outlineLevel="0" collapsed="false">
      <c r="A35" s="80" t="s">
        <v>267</v>
      </c>
      <c r="B35" s="69" t="str">
        <f aca="false">+'Scheda D'!C46</f>
        <v>F29I25000680007</v>
      </c>
      <c r="C35" s="101" t="str">
        <f aca="false">+'Scheda D'!N46</f>
        <v>Interventi di adeguamento funzionale ed efficientamento energetico palestre del Liceo Scientifico di Ghilarza</v>
      </c>
      <c r="D35" s="102" t="str">
        <f aca="false">+'Scheda D'!E46</f>
        <v>Graziano Plana</v>
      </c>
      <c r="E35" s="69" t="n">
        <v>0</v>
      </c>
      <c r="F35" s="69" t="n">
        <f aca="false">+'Scheda D'!Q46</f>
        <v>1049000</v>
      </c>
      <c r="G35" s="63" t="s">
        <v>183</v>
      </c>
      <c r="H35" s="95" t="n">
        <f aca="false">+'Scheda D'!O46</f>
        <v>2</v>
      </c>
      <c r="I35" s="63" t="s">
        <v>74</v>
      </c>
      <c r="J35" s="63" t="s">
        <v>74</v>
      </c>
      <c r="K35" s="95" t="n">
        <v>2</v>
      </c>
      <c r="L35" s="106"/>
      <c r="M35" s="63"/>
      <c r="N35" s="95" t="n">
        <f aca="false">+'Scheda D'!Y46</f>
        <v>2</v>
      </c>
      <c r="S35" s="111"/>
      <c r="T35" s="111"/>
      <c r="U35" s="111"/>
      <c r="V35" s="111"/>
      <c r="Y35" s="108"/>
      <c r="AA35" s="109"/>
      <c r="AB35" s="110"/>
    </row>
    <row r="36" customFormat="false" ht="46.2" hidden="false" customHeight="true" outlineLevel="0" collapsed="false">
      <c r="A36" s="80" t="s">
        <v>268</v>
      </c>
      <c r="B36" s="69" t="str">
        <f aca="false">+'Scheda D'!C47</f>
        <v>F63C24000500005</v>
      </c>
      <c r="C36" s="101" t="str">
        <f aca="false">+'Scheda D'!N47</f>
        <v>Lavori di adeguamento funzionale ed efficientamento energetico nella palestra di competenza dell'istituto di istruzione superiore G.a. Pischedda di Bosa.</v>
      </c>
      <c r="D36" s="102" t="str">
        <f aca="false">+'Scheda D'!E47</f>
        <v>Graziano Plana</v>
      </c>
      <c r="E36" s="69" t="n">
        <v>0</v>
      </c>
      <c r="F36" s="69" t="n">
        <f aca="false">+'Scheda D'!Q47</f>
        <v>440000</v>
      </c>
      <c r="G36" s="63" t="s">
        <v>183</v>
      </c>
      <c r="H36" s="95" t="n">
        <f aca="false">+'Scheda D'!O47</f>
        <v>2</v>
      </c>
      <c r="I36" s="63" t="s">
        <v>74</v>
      </c>
      <c r="J36" s="63" t="s">
        <v>74</v>
      </c>
      <c r="K36" s="95" t="n">
        <v>3</v>
      </c>
      <c r="L36" s="106"/>
      <c r="M36" s="63"/>
      <c r="N36" s="95" t="n">
        <v>2</v>
      </c>
      <c r="S36" s="111"/>
      <c r="T36" s="111"/>
      <c r="U36" s="111"/>
      <c r="V36" s="111"/>
      <c r="Y36" s="108"/>
      <c r="AA36" s="109"/>
      <c r="AB36" s="110"/>
    </row>
    <row r="37" customFormat="false" ht="46.8" hidden="false" customHeight="true" outlineLevel="0" collapsed="false">
      <c r="A37" s="80" t="s">
        <v>269</v>
      </c>
      <c r="B37" s="69" t="str">
        <f aca="false">+'Scheda D'!C48</f>
        <v>F13C25000760006</v>
      </c>
      <c r="C37" s="101" t="str">
        <f aca="false">+'Scheda D'!N48</f>
        <v>Interventi di efficientamento energetico dell'edificio di proprietà della Provincia di Oristano, sito nella via Diaz in Oristano sede dell'istituto Polivalente</v>
      </c>
      <c r="D37" s="102" t="str">
        <f aca="false">+'Scheda D'!E48</f>
        <v>Graziano Plana</v>
      </c>
      <c r="E37" s="69" t="n">
        <v>0</v>
      </c>
      <c r="F37" s="69" t="n">
        <f aca="false">+'Scheda D'!Q48</f>
        <v>2320000</v>
      </c>
      <c r="G37" s="63" t="s">
        <v>183</v>
      </c>
      <c r="H37" s="95" t="n">
        <f aca="false">+'Scheda D'!O48</f>
        <v>2</v>
      </c>
      <c r="I37" s="63" t="s">
        <v>74</v>
      </c>
      <c r="J37" s="63" t="s">
        <v>74</v>
      </c>
      <c r="K37" s="95" t="n">
        <v>3</v>
      </c>
      <c r="L37" s="106"/>
      <c r="M37" s="63"/>
      <c r="N37" s="95" t="n">
        <v>2</v>
      </c>
      <c r="S37" s="111"/>
      <c r="T37" s="111"/>
      <c r="U37" s="111"/>
      <c r="V37" s="111"/>
      <c r="Y37" s="108"/>
      <c r="AA37" s="109"/>
      <c r="AB37" s="110"/>
    </row>
    <row r="38" customFormat="false" ht="36" hidden="false" customHeight="true" outlineLevel="0" collapsed="false">
      <c r="A38" s="112"/>
      <c r="B38" s="113"/>
      <c r="C38" s="114" t="s">
        <v>270</v>
      </c>
      <c r="D38" s="115"/>
      <c r="E38" s="113"/>
      <c r="F38" s="113"/>
      <c r="G38" s="116"/>
      <c r="H38" s="117"/>
      <c r="I38" s="116"/>
      <c r="J38" s="116"/>
      <c r="K38" s="117"/>
      <c r="L38" s="118"/>
      <c r="M38" s="116"/>
      <c r="N38" s="117"/>
      <c r="S38" s="111"/>
      <c r="T38" s="111"/>
      <c r="U38" s="111"/>
      <c r="V38" s="111"/>
      <c r="Y38" s="108"/>
      <c r="AA38" s="109"/>
      <c r="AB38" s="110"/>
    </row>
    <row r="39" customFormat="false" ht="36" hidden="false" customHeight="true" outlineLevel="0" collapsed="false">
      <c r="A39" s="80" t="s">
        <v>271</v>
      </c>
      <c r="B39" s="119" t="str">
        <f aca="false">'Scheda D'!C50</f>
        <v>F17H25001420003</v>
      </c>
      <c r="C39" s="101" t="str">
        <f aca="false">'Scheda D'!N50</f>
        <v>Manutenzione straordinaria SP 70</v>
      </c>
      <c r="D39" s="102" t="str">
        <f aca="false">'Scheda D'!E50</f>
        <v>Sergio Carrau</v>
      </c>
      <c r="E39" s="69" t="n">
        <f aca="false">'Scheda D'!P50</f>
        <v>400000</v>
      </c>
      <c r="F39" s="69" t="n">
        <f aca="false">'Scheda D'!T50</f>
        <v>400000</v>
      </c>
      <c r="G39" s="63" t="s">
        <v>183</v>
      </c>
      <c r="H39" s="95" t="n">
        <f aca="false">'Scheda D'!O50</f>
        <v>1</v>
      </c>
      <c r="I39" s="63" t="s">
        <v>74</v>
      </c>
      <c r="J39" s="63" t="s">
        <v>74</v>
      </c>
      <c r="K39" s="95" t="n">
        <v>1</v>
      </c>
      <c r="L39" s="106"/>
      <c r="M39" s="63"/>
      <c r="N39" s="95" t="n">
        <f aca="false">'Scheda D'!Y50</f>
        <v>3</v>
      </c>
      <c r="S39" s="111"/>
      <c r="T39" s="111"/>
      <c r="U39" s="111"/>
      <c r="V39" s="111"/>
      <c r="Y39" s="108"/>
      <c r="AA39" s="109"/>
      <c r="AB39" s="110"/>
    </row>
    <row r="40" customFormat="false" ht="30" hidden="false" customHeight="true" outlineLevel="0" collapsed="false">
      <c r="A40" s="63"/>
      <c r="B40" s="7"/>
      <c r="C40" s="120"/>
      <c r="D40" s="120"/>
      <c r="E40" s="121" t="n">
        <f aca="false">SUM(E11:E39)</f>
        <v>21538904.7</v>
      </c>
      <c r="F40" s="121" t="n">
        <f aca="false">SUM(F11:F39)</f>
        <v>45994208.77</v>
      </c>
      <c r="G40" s="63"/>
      <c r="H40" s="95"/>
      <c r="I40" s="63"/>
      <c r="J40" s="63"/>
      <c r="K40" s="95"/>
      <c r="L40" s="63"/>
      <c r="M40" s="63"/>
      <c r="N40" s="63"/>
      <c r="Y40" s="122" t="s">
        <v>272</v>
      </c>
      <c r="AA40" s="123" t="n">
        <v>292893</v>
      </c>
      <c r="AB40" s="124"/>
    </row>
    <row r="41" customFormat="false" ht="12.75" hidden="false" customHeight="true" outlineLevel="0" collapsed="false">
      <c r="Y41" s="60" t="s">
        <v>273</v>
      </c>
    </row>
    <row r="42" customFormat="false" ht="12.75" hidden="false" customHeight="true" outlineLevel="0" collapsed="false">
      <c r="A42" s="67" t="s">
        <v>274</v>
      </c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</row>
    <row r="44" customFormat="false" ht="13.2" hidden="false" customHeight="false" outlineLevel="0" collapsed="false">
      <c r="A44" s="125" t="s">
        <v>275</v>
      </c>
    </row>
    <row r="45" customFormat="false" ht="12.75" hidden="false" customHeight="true" outlineLevel="0" collapsed="false">
      <c r="A45" s="42" t="s">
        <v>276</v>
      </c>
      <c r="B45" s="42"/>
      <c r="C45" s="42"/>
      <c r="D45" s="42"/>
      <c r="E45" s="42"/>
      <c r="F45" s="42"/>
      <c r="G45" s="42"/>
      <c r="H45" s="42"/>
      <c r="I45" s="42"/>
      <c r="J45" s="42"/>
      <c r="K45" s="42"/>
    </row>
    <row r="46" customFormat="false" ht="12.75" hidden="false" customHeight="true" outlineLevel="0" collapsed="false">
      <c r="A46" s="42" t="s">
        <v>277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</row>
    <row r="47" customFormat="false" ht="12.75" hidden="false" customHeight="true" outlineLevel="0" collapsed="false">
      <c r="A47" s="42" t="s">
        <v>278</v>
      </c>
      <c r="B47" s="42"/>
      <c r="C47" s="42"/>
      <c r="I47" s="126" t="s">
        <v>18</v>
      </c>
      <c r="J47" s="126"/>
      <c r="K47" s="126"/>
      <c r="L47" s="17"/>
    </row>
    <row r="48" customFormat="false" ht="12.75" hidden="false" customHeight="true" outlineLevel="0" collapsed="false">
      <c r="A48" s="42" t="s">
        <v>279</v>
      </c>
      <c r="B48" s="42"/>
      <c r="C48" s="42"/>
      <c r="I48" s="127"/>
      <c r="J48" s="128"/>
      <c r="K48" s="128"/>
      <c r="L48" s="17"/>
    </row>
    <row r="49" customFormat="false" ht="12.75" hidden="false" customHeight="true" outlineLevel="0" collapsed="false">
      <c r="A49" s="42" t="s">
        <v>280</v>
      </c>
      <c r="B49" s="42"/>
      <c r="C49" s="42"/>
      <c r="I49" s="67" t="s">
        <v>19</v>
      </c>
      <c r="J49" s="67"/>
      <c r="K49" s="67"/>
    </row>
    <row r="50" customFormat="false" ht="12.75" hidden="false" customHeight="true" outlineLevel="0" collapsed="false">
      <c r="A50" s="42" t="s">
        <v>281</v>
      </c>
      <c r="B50" s="42"/>
      <c r="C50" s="42"/>
    </row>
    <row r="51" customFormat="false" ht="12.75" hidden="false" customHeight="true" outlineLevel="0" collapsed="false">
      <c r="A51" s="42" t="s">
        <v>282</v>
      </c>
      <c r="B51" s="42"/>
      <c r="C51" s="42"/>
    </row>
    <row r="52" customFormat="false" ht="12.75" hidden="false" customHeight="true" outlineLevel="0" collapsed="false">
      <c r="A52" s="42" t="s">
        <v>283</v>
      </c>
      <c r="B52" s="42"/>
      <c r="C52" s="42"/>
    </row>
    <row r="53" customFormat="false" ht="12.75" hidden="false" customHeight="true" outlineLevel="0" collapsed="false">
      <c r="A53" s="42" t="s">
        <v>284</v>
      </c>
      <c r="B53" s="42"/>
      <c r="C53" s="42"/>
    </row>
    <row r="55" customFormat="false" ht="13.2" hidden="false" customHeight="false" outlineLevel="0" collapsed="false">
      <c r="A55" s="125" t="s">
        <v>181</v>
      </c>
    </row>
    <row r="56" customFormat="false" ht="12.75" hidden="false" customHeight="true" outlineLevel="0" collapsed="false">
      <c r="A56" s="129" t="s">
        <v>285</v>
      </c>
      <c r="B56" s="129"/>
      <c r="C56" s="129"/>
      <c r="D56" s="129"/>
      <c r="E56" s="129"/>
      <c r="F56" s="129"/>
      <c r="G56" s="129"/>
      <c r="H56" s="129"/>
      <c r="I56" s="129"/>
      <c r="J56" s="129"/>
      <c r="K56" s="129"/>
    </row>
    <row r="57" customFormat="false" ht="12.75" hidden="false" customHeight="true" outlineLevel="0" collapsed="false">
      <c r="A57" s="129" t="s">
        <v>286</v>
      </c>
      <c r="B57" s="129"/>
      <c r="C57" s="129"/>
      <c r="D57" s="129"/>
      <c r="E57" s="129"/>
      <c r="F57" s="129"/>
      <c r="G57" s="129"/>
      <c r="H57" s="129"/>
      <c r="I57" s="129"/>
      <c r="J57" s="129"/>
      <c r="K57" s="129"/>
    </row>
    <row r="58" customFormat="false" ht="13.2" hidden="false" customHeight="false" outlineLevel="0" collapsed="false">
      <c r="A58" s="130"/>
      <c r="B58" s="130"/>
      <c r="C58" s="131"/>
      <c r="D58" s="131"/>
      <c r="E58" s="131"/>
      <c r="F58" s="131"/>
      <c r="G58" s="131"/>
      <c r="H58" s="131"/>
      <c r="I58" s="131"/>
      <c r="J58" s="131"/>
      <c r="K58" s="131"/>
    </row>
    <row r="59" customFormat="false" ht="12.75" hidden="false" customHeight="true" outlineLevel="0" collapsed="false">
      <c r="A59" s="129" t="s">
        <v>287</v>
      </c>
      <c r="B59" s="129"/>
      <c r="C59" s="131"/>
      <c r="D59" s="131"/>
      <c r="E59" s="131"/>
      <c r="F59" s="131"/>
      <c r="G59" s="131"/>
      <c r="H59" s="131"/>
      <c r="I59" s="131"/>
      <c r="J59" s="131"/>
      <c r="K59" s="131"/>
    </row>
  </sheetData>
  <mergeCells count="69">
    <mergeCell ref="A1:N1"/>
    <mergeCell ref="A2:N2"/>
    <mergeCell ref="A3:K3"/>
    <mergeCell ref="A4:N4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L7:M7"/>
    <mergeCell ref="N7:N9"/>
    <mergeCell ref="O7:R9"/>
    <mergeCell ref="S7:V9"/>
    <mergeCell ref="L8:L9"/>
    <mergeCell ref="M8:M9"/>
    <mergeCell ref="O10:R10"/>
    <mergeCell ref="S10:V10"/>
    <mergeCell ref="P11:R11"/>
    <mergeCell ref="O12:R12"/>
    <mergeCell ref="O13:R13"/>
    <mergeCell ref="O14:R14"/>
    <mergeCell ref="S14:V14"/>
    <mergeCell ref="O15:R15"/>
    <mergeCell ref="O16:R16"/>
    <mergeCell ref="S16:V16"/>
    <mergeCell ref="O17:R17"/>
    <mergeCell ref="O18:R18"/>
    <mergeCell ref="O19:R19"/>
    <mergeCell ref="O20:R20"/>
    <mergeCell ref="S20:V20"/>
    <mergeCell ref="O21:R21"/>
    <mergeCell ref="S21:V21"/>
    <mergeCell ref="O22:R22"/>
    <mergeCell ref="S22:V22"/>
    <mergeCell ref="O23:R23"/>
    <mergeCell ref="S23:V23"/>
    <mergeCell ref="O24:R24"/>
    <mergeCell ref="S24:V24"/>
    <mergeCell ref="O25:R25"/>
    <mergeCell ref="S25:V25"/>
    <mergeCell ref="O26:R26"/>
    <mergeCell ref="S26:V26"/>
    <mergeCell ref="O27:R27"/>
    <mergeCell ref="S27:V27"/>
    <mergeCell ref="O30:R30"/>
    <mergeCell ref="S30:V30"/>
    <mergeCell ref="C40:D40"/>
    <mergeCell ref="A42:N42"/>
    <mergeCell ref="A45:K45"/>
    <mergeCell ref="A46:K46"/>
    <mergeCell ref="A47:C47"/>
    <mergeCell ref="I47:K47"/>
    <mergeCell ref="A48:C48"/>
    <mergeCell ref="A49:C49"/>
    <mergeCell ref="I49:K49"/>
    <mergeCell ref="A50:C50"/>
    <mergeCell ref="A51:C51"/>
    <mergeCell ref="A52:C52"/>
    <mergeCell ref="A53:C53"/>
    <mergeCell ref="A56:K56"/>
    <mergeCell ref="A57:K57"/>
    <mergeCell ref="A58:B58"/>
    <mergeCell ref="A59:B59"/>
  </mergeCells>
  <printOptions headings="false" gridLines="false" gridLinesSet="true" horizontalCentered="true" verticalCentered="false"/>
  <pageMargins left="0.25" right="0.25" top="0.75" bottom="0.75" header="0.511805555555555" footer="0.511805555555555"/>
  <pageSetup paperSize="8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Y73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selection pane="topLeft" activeCell="C61" activeCellId="0" sqref="C61"/>
    </sheetView>
  </sheetViews>
  <sheetFormatPr defaultColWidth="9.01171875" defaultRowHeight="13.2" zeroHeight="false" outlineLevelRow="0" outlineLevelCol="0"/>
  <cols>
    <col collapsed="false" customWidth="true" hidden="false" outlineLevel="0" max="1" min="1" style="1" width="14.55"/>
    <col collapsed="false" customWidth="true" hidden="false" outlineLevel="0" max="2" min="2" style="1" width="15.66"/>
    <col collapsed="false" customWidth="true" hidden="false" outlineLevel="0" max="3" min="3" style="1" width="19.66"/>
    <col collapsed="false" customWidth="true" hidden="false" outlineLevel="0" max="4" min="4" style="1" width="15.56"/>
    <col collapsed="false" customWidth="true" hidden="false" outlineLevel="0" max="5" min="5" style="1" width="19"/>
    <col collapsed="false" customWidth="true" hidden="false" outlineLevel="0" max="7" min="6" style="1" width="11.99"/>
    <col collapsed="false" customWidth="true" hidden="false" outlineLevel="0" max="9" min="8" style="1" width="7.67"/>
    <col collapsed="false" customWidth="true" hidden="false" outlineLevel="0" max="10" min="10" style="1" width="14.88"/>
    <col collapsed="false" customWidth="true" hidden="false" outlineLevel="0" max="11" min="11" style="1" width="14.66"/>
    <col collapsed="false" customWidth="true" hidden="false" outlineLevel="0" max="12" min="12" style="1" width="12.66"/>
    <col collapsed="false" customWidth="true" hidden="false" outlineLevel="0" max="13" min="13" style="1" width="15.34"/>
    <col collapsed="false" customWidth="true" hidden="false" outlineLevel="0" max="14" min="14" style="1" width="53.66"/>
    <col collapsed="false" customWidth="true" hidden="false" outlineLevel="0" max="15" min="15" style="1" width="15.56"/>
    <col collapsed="false" customWidth="true" hidden="false" outlineLevel="0" max="16" min="16" style="1" width="15.11"/>
    <col collapsed="false" customWidth="true" hidden="false" outlineLevel="0" max="17" min="17" style="1" width="16.11"/>
    <col collapsed="false" customWidth="true" hidden="false" outlineLevel="0" max="18" min="18" style="1" width="15.44"/>
    <col collapsed="false" customWidth="true" hidden="false" outlineLevel="0" max="19" min="19" style="1" width="15.66"/>
    <col collapsed="false" customWidth="true" hidden="false" outlineLevel="0" max="20" min="20" style="1" width="15.88"/>
    <col collapsed="false" customWidth="true" hidden="false" outlineLevel="0" max="21" min="21" style="1" width="19.45"/>
    <col collapsed="false" customWidth="true" hidden="false" outlineLevel="0" max="22" min="22" style="1" width="18.66"/>
    <col collapsed="false" customWidth="true" hidden="false" outlineLevel="0" max="23" min="23" style="1" width="14.55"/>
    <col collapsed="false" customWidth="true" hidden="false" outlineLevel="0" max="24" min="24" style="1" width="13.1"/>
    <col collapsed="false" customWidth="true" hidden="false" outlineLevel="0" max="25" min="25" style="1" width="18.56"/>
    <col collapsed="false" customWidth="true" hidden="false" outlineLevel="0" max="26" min="26" style="1" width="32.11"/>
    <col collapsed="false" customWidth="false" hidden="false" outlineLevel="0" max="1024" min="27" style="1" width="9"/>
  </cols>
  <sheetData>
    <row r="1" customFormat="false" ht="18.75" hidden="false" customHeight="true" outlineLevel="0" collapsed="false">
      <c r="A1" s="3" t="s">
        <v>288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customFormat="false" ht="17.4" hidden="false" customHeight="fals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4" customFormat="false" ht="17.4" hidden="false" customHeight="false" outlineLevel="0" collapsed="false">
      <c r="A4" s="23" t="s">
        <v>289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</row>
    <row r="7" customFormat="false" ht="30" hidden="false" customHeight="true" outlineLevel="0" collapsed="false">
      <c r="A7" s="132" t="s">
        <v>290</v>
      </c>
      <c r="B7" s="133" t="s">
        <v>291</v>
      </c>
      <c r="C7" s="133" t="s">
        <v>292</v>
      </c>
      <c r="D7" s="133" t="s">
        <v>293</v>
      </c>
      <c r="E7" s="134" t="s">
        <v>294</v>
      </c>
      <c r="F7" s="133" t="s">
        <v>295</v>
      </c>
      <c r="G7" s="133" t="s">
        <v>296</v>
      </c>
      <c r="H7" s="135" t="s">
        <v>297</v>
      </c>
      <c r="I7" s="135"/>
      <c r="J7" s="135"/>
      <c r="K7" s="133" t="s">
        <v>298</v>
      </c>
      <c r="L7" s="135" t="s">
        <v>299</v>
      </c>
      <c r="M7" s="133" t="s">
        <v>300</v>
      </c>
      <c r="N7" s="133" t="s">
        <v>301</v>
      </c>
      <c r="O7" s="133" t="s">
        <v>302</v>
      </c>
      <c r="P7" s="136" t="s">
        <v>303</v>
      </c>
      <c r="Q7" s="136"/>
      <c r="R7" s="136"/>
      <c r="S7" s="136"/>
      <c r="T7" s="136"/>
      <c r="U7" s="136"/>
      <c r="V7" s="136"/>
      <c r="W7" s="136"/>
      <c r="X7" s="136"/>
      <c r="Y7" s="133" t="s">
        <v>304</v>
      </c>
    </row>
    <row r="8" customFormat="false" ht="38.25" hidden="false" customHeight="true" outlineLevel="0" collapsed="false">
      <c r="A8" s="132"/>
      <c r="B8" s="133"/>
      <c r="C8" s="133"/>
      <c r="D8" s="133"/>
      <c r="E8" s="134"/>
      <c r="F8" s="133"/>
      <c r="G8" s="133"/>
      <c r="H8" s="137" t="s">
        <v>135</v>
      </c>
      <c r="I8" s="137" t="s">
        <v>136</v>
      </c>
      <c r="J8" s="137" t="s">
        <v>137</v>
      </c>
      <c r="K8" s="133"/>
      <c r="L8" s="135"/>
      <c r="M8" s="133"/>
      <c r="N8" s="133"/>
      <c r="O8" s="133"/>
      <c r="P8" s="138" t="s">
        <v>7</v>
      </c>
      <c r="Q8" s="138" t="s">
        <v>8</v>
      </c>
      <c r="R8" s="138" t="s">
        <v>9</v>
      </c>
      <c r="S8" s="138" t="s">
        <v>305</v>
      </c>
      <c r="T8" s="138" t="s">
        <v>306</v>
      </c>
      <c r="U8" s="138" t="s">
        <v>307</v>
      </c>
      <c r="V8" s="138" t="s">
        <v>308</v>
      </c>
      <c r="W8" s="139" t="s">
        <v>309</v>
      </c>
      <c r="X8" s="140"/>
      <c r="Y8" s="133"/>
    </row>
    <row r="9" customFormat="false" ht="43.5" hidden="false" customHeight="true" outlineLevel="0" collapsed="false">
      <c r="A9" s="132"/>
      <c r="B9" s="133"/>
      <c r="C9" s="133"/>
      <c r="D9" s="133"/>
      <c r="E9" s="134"/>
      <c r="F9" s="133"/>
      <c r="G9" s="133"/>
      <c r="H9" s="137"/>
      <c r="I9" s="137"/>
      <c r="J9" s="137"/>
      <c r="K9" s="133"/>
      <c r="L9" s="135"/>
      <c r="M9" s="133"/>
      <c r="N9" s="133"/>
      <c r="O9" s="133"/>
      <c r="P9" s="138"/>
      <c r="Q9" s="138"/>
      <c r="R9" s="138"/>
      <c r="S9" s="138"/>
      <c r="T9" s="138"/>
      <c r="U9" s="138"/>
      <c r="V9" s="138"/>
      <c r="W9" s="141" t="s">
        <v>310</v>
      </c>
      <c r="X9" s="141" t="s">
        <v>299</v>
      </c>
      <c r="Y9" s="133"/>
    </row>
    <row r="10" customFormat="false" ht="33.75" hidden="false" customHeight="true" outlineLevel="0" collapsed="false">
      <c r="A10" s="142" t="s">
        <v>311</v>
      </c>
      <c r="B10" s="143" t="s">
        <v>45</v>
      </c>
      <c r="C10" s="143" t="s">
        <v>44</v>
      </c>
      <c r="D10" s="143" t="s">
        <v>312</v>
      </c>
      <c r="E10" s="143" t="s">
        <v>45</v>
      </c>
      <c r="F10" s="143" t="s">
        <v>52</v>
      </c>
      <c r="G10" s="143" t="s">
        <v>52</v>
      </c>
      <c r="H10" s="143" t="s">
        <v>139</v>
      </c>
      <c r="I10" s="143" t="s">
        <v>139</v>
      </c>
      <c r="J10" s="143" t="s">
        <v>139</v>
      </c>
      <c r="K10" s="143" t="s">
        <v>44</v>
      </c>
      <c r="L10" s="143" t="s">
        <v>313</v>
      </c>
      <c r="M10" s="143" t="s">
        <v>314</v>
      </c>
      <c r="N10" s="144" t="s">
        <v>45</v>
      </c>
      <c r="O10" s="144" t="s">
        <v>315</v>
      </c>
      <c r="P10" s="141" t="s">
        <v>49</v>
      </c>
      <c r="Q10" s="141" t="s">
        <v>49</v>
      </c>
      <c r="R10" s="141" t="s">
        <v>49</v>
      </c>
      <c r="S10" s="141" t="s">
        <v>49</v>
      </c>
      <c r="T10" s="138" t="s">
        <v>49</v>
      </c>
      <c r="U10" s="141" t="s">
        <v>49</v>
      </c>
      <c r="V10" s="141" t="s">
        <v>316</v>
      </c>
      <c r="W10" s="141" t="s">
        <v>49</v>
      </c>
      <c r="X10" s="145" t="s">
        <v>317</v>
      </c>
      <c r="Y10" s="143" t="s">
        <v>318</v>
      </c>
    </row>
    <row r="11" s="158" customFormat="true" ht="30" hidden="false" customHeight="true" outlineLevel="0" collapsed="false">
      <c r="A11" s="146" t="s">
        <v>319</v>
      </c>
      <c r="B11" s="147" t="n">
        <v>12025</v>
      </c>
      <c r="C11" s="148" t="s">
        <v>320</v>
      </c>
      <c r="D11" s="149" t="n">
        <v>2025</v>
      </c>
      <c r="E11" s="149" t="s">
        <v>192</v>
      </c>
      <c r="F11" s="149" t="s">
        <v>60</v>
      </c>
      <c r="G11" s="149" t="s">
        <v>60</v>
      </c>
      <c r="H11" s="149" t="n">
        <v>20</v>
      </c>
      <c r="I11" s="150" t="s">
        <v>321</v>
      </c>
      <c r="J11" s="149" t="n">
        <v>95055</v>
      </c>
      <c r="K11" s="151" t="s">
        <v>322</v>
      </c>
      <c r="L11" s="152" t="s">
        <v>323</v>
      </c>
      <c r="M11" s="153" t="s">
        <v>324</v>
      </c>
      <c r="N11" s="154" t="s">
        <v>325</v>
      </c>
      <c r="O11" s="155" t="n">
        <v>2</v>
      </c>
      <c r="P11" s="73" t="n">
        <v>4400000</v>
      </c>
      <c r="Q11" s="73" t="n">
        <v>4600000</v>
      </c>
      <c r="R11" s="73" t="n">
        <v>4500000</v>
      </c>
      <c r="S11" s="73" t="n">
        <v>0</v>
      </c>
      <c r="T11" s="69" t="n">
        <f aca="false">SUM(P11:S11)</f>
        <v>13500000</v>
      </c>
      <c r="U11" s="156"/>
      <c r="V11" s="156"/>
      <c r="W11" s="156"/>
      <c r="X11" s="157"/>
      <c r="Y11" s="149"/>
    </row>
    <row r="12" s="158" customFormat="true" ht="30" hidden="false" customHeight="true" outlineLevel="0" collapsed="false">
      <c r="A12" s="146" t="s">
        <v>243</v>
      </c>
      <c r="B12" s="147" t="n">
        <f aca="false">B11+10000</f>
        <v>22025</v>
      </c>
      <c r="C12" s="159" t="s">
        <v>326</v>
      </c>
      <c r="D12" s="149" t="n">
        <v>2025</v>
      </c>
      <c r="E12" s="160" t="s">
        <v>200</v>
      </c>
      <c r="F12" s="149" t="s">
        <v>60</v>
      </c>
      <c r="G12" s="149" t="s">
        <v>60</v>
      </c>
      <c r="H12" s="151" t="n">
        <v>20</v>
      </c>
      <c r="I12" s="152" t="s">
        <v>321</v>
      </c>
      <c r="J12" s="151" t="s">
        <v>327</v>
      </c>
      <c r="K12" s="151" t="s">
        <v>322</v>
      </c>
      <c r="L12" s="151" t="s">
        <v>328</v>
      </c>
      <c r="M12" s="153" t="s">
        <v>329</v>
      </c>
      <c r="N12" s="154" t="s">
        <v>182</v>
      </c>
      <c r="O12" s="155" t="n">
        <v>2</v>
      </c>
      <c r="P12" s="161" t="n">
        <v>1714707.17</v>
      </c>
      <c r="Q12" s="73" t="n">
        <v>0</v>
      </c>
      <c r="R12" s="73" t="n">
        <v>0</v>
      </c>
      <c r="S12" s="73" t="n">
        <v>0</v>
      </c>
      <c r="T12" s="69" t="n">
        <v>1909514.53</v>
      </c>
      <c r="U12" s="162"/>
      <c r="V12" s="156"/>
      <c r="W12" s="156"/>
      <c r="X12" s="157"/>
      <c r="Y12" s="149"/>
    </row>
    <row r="13" customFormat="false" ht="30" hidden="false" customHeight="true" outlineLevel="0" collapsed="false">
      <c r="A13" s="146" t="s">
        <v>330</v>
      </c>
      <c r="B13" s="147" t="n">
        <f aca="false">B12+10000</f>
        <v>32025</v>
      </c>
      <c r="C13" s="163" t="s">
        <v>331</v>
      </c>
      <c r="D13" s="149" t="n">
        <v>2025</v>
      </c>
      <c r="E13" s="149" t="s">
        <v>192</v>
      </c>
      <c r="F13" s="149" t="s">
        <v>60</v>
      </c>
      <c r="G13" s="149" t="s">
        <v>60</v>
      </c>
      <c r="H13" s="151" t="n">
        <v>20</v>
      </c>
      <c r="I13" s="151" t="n">
        <v>95</v>
      </c>
      <c r="J13" s="164" t="s">
        <v>332</v>
      </c>
      <c r="K13" s="151" t="s">
        <v>322</v>
      </c>
      <c r="L13" s="151" t="s">
        <v>328</v>
      </c>
      <c r="M13" s="153" t="s">
        <v>329</v>
      </c>
      <c r="N13" s="154" t="s">
        <v>186</v>
      </c>
      <c r="O13" s="165" t="n">
        <v>1</v>
      </c>
      <c r="P13" s="166" t="n">
        <v>805070.53</v>
      </c>
      <c r="Q13" s="49"/>
      <c r="R13" s="49"/>
      <c r="S13" s="49"/>
      <c r="T13" s="69" t="n">
        <f aca="false">SUM(P13:S13)</f>
        <v>805070.53</v>
      </c>
      <c r="U13" s="155"/>
      <c r="V13" s="167"/>
      <c r="W13" s="155"/>
      <c r="X13" s="168"/>
      <c r="Y13" s="167"/>
    </row>
    <row r="14" customFormat="false" ht="30" hidden="false" customHeight="true" outlineLevel="0" collapsed="false">
      <c r="A14" s="146" t="s">
        <v>189</v>
      </c>
      <c r="B14" s="147" t="n">
        <f aca="false">B13+10000</f>
        <v>42025</v>
      </c>
      <c r="C14" s="163" t="s">
        <v>190</v>
      </c>
      <c r="D14" s="149" t="n">
        <v>2025</v>
      </c>
      <c r="E14" s="149" t="s">
        <v>192</v>
      </c>
      <c r="F14" s="149" t="s">
        <v>60</v>
      </c>
      <c r="G14" s="149" t="s">
        <v>60</v>
      </c>
      <c r="H14" s="151" t="n">
        <v>20</v>
      </c>
      <c r="I14" s="151" t="n">
        <v>95</v>
      </c>
      <c r="J14" s="164" t="s">
        <v>333</v>
      </c>
      <c r="K14" s="151" t="s">
        <v>322</v>
      </c>
      <c r="L14" s="151" t="s">
        <v>328</v>
      </c>
      <c r="M14" s="153" t="s">
        <v>329</v>
      </c>
      <c r="N14" s="154" t="s">
        <v>191</v>
      </c>
      <c r="O14" s="169" t="n">
        <v>1</v>
      </c>
      <c r="P14" s="69" t="n">
        <v>300000</v>
      </c>
      <c r="Q14" s="69" t="n">
        <v>0</v>
      </c>
      <c r="R14" s="49"/>
      <c r="S14" s="49"/>
      <c r="T14" s="69" t="n">
        <v>330000</v>
      </c>
      <c r="U14" s="155"/>
      <c r="V14" s="167"/>
      <c r="W14" s="155"/>
      <c r="X14" s="168"/>
      <c r="Y14" s="167"/>
    </row>
    <row r="15" customFormat="false" ht="30" hidden="false" customHeight="true" outlineLevel="0" collapsed="false">
      <c r="A15" s="146" t="s">
        <v>334</v>
      </c>
      <c r="B15" s="147" t="n">
        <f aca="false">B14+10000</f>
        <v>52025</v>
      </c>
      <c r="C15" s="170" t="s">
        <v>335</v>
      </c>
      <c r="D15" s="149" t="n">
        <v>2025</v>
      </c>
      <c r="E15" s="160" t="s">
        <v>192</v>
      </c>
      <c r="F15" s="149" t="s">
        <v>60</v>
      </c>
      <c r="G15" s="149" t="s">
        <v>60</v>
      </c>
      <c r="H15" s="151" t="n">
        <v>20</v>
      </c>
      <c r="I15" s="151" t="n">
        <v>95</v>
      </c>
      <c r="J15" s="164" t="s">
        <v>336</v>
      </c>
      <c r="K15" s="151" t="s">
        <v>322</v>
      </c>
      <c r="L15" s="151" t="s">
        <v>328</v>
      </c>
      <c r="M15" s="153" t="s">
        <v>329</v>
      </c>
      <c r="N15" s="171" t="s">
        <v>337</v>
      </c>
      <c r="O15" s="169" t="n">
        <v>1</v>
      </c>
      <c r="P15" s="69"/>
      <c r="Q15" s="69" t="n">
        <v>0</v>
      </c>
      <c r="R15" s="49"/>
      <c r="S15" s="49"/>
      <c r="T15" s="69" t="n">
        <v>547207.98</v>
      </c>
      <c r="U15" s="155"/>
      <c r="V15" s="167"/>
      <c r="W15" s="155"/>
      <c r="X15" s="168"/>
      <c r="Y15" s="167"/>
    </row>
    <row r="16" customFormat="false" ht="42" hidden="false" customHeight="true" outlineLevel="0" collapsed="false">
      <c r="A16" s="146" t="s">
        <v>194</v>
      </c>
      <c r="B16" s="147" t="n">
        <f aca="false">B15+10000</f>
        <v>62025</v>
      </c>
      <c r="C16" s="172" t="s">
        <v>338</v>
      </c>
      <c r="D16" s="149" t="n">
        <v>2025</v>
      </c>
      <c r="E16" s="149" t="s">
        <v>218</v>
      </c>
      <c r="F16" s="149" t="s">
        <v>60</v>
      </c>
      <c r="G16" s="149" t="s">
        <v>60</v>
      </c>
      <c r="H16" s="149" t="n">
        <v>20</v>
      </c>
      <c r="I16" s="152" t="s">
        <v>321</v>
      </c>
      <c r="J16" s="152" t="s">
        <v>339</v>
      </c>
      <c r="K16" s="151" t="s">
        <v>322</v>
      </c>
      <c r="L16" s="152" t="s">
        <v>340</v>
      </c>
      <c r="M16" s="153" t="s">
        <v>329</v>
      </c>
      <c r="N16" s="154" t="s">
        <v>341</v>
      </c>
      <c r="O16" s="155" t="n">
        <v>1</v>
      </c>
      <c r="P16" s="81" t="n">
        <f aca="false">807905.04+117538.74+133538.74</f>
        <v>1058982.52</v>
      </c>
      <c r="Q16" s="81"/>
      <c r="R16" s="81"/>
      <c r="S16" s="81"/>
      <c r="T16" s="69" t="n">
        <f aca="false">SUM(P16:S16)</f>
        <v>1058982.52</v>
      </c>
      <c r="U16" s="156"/>
      <c r="V16" s="156"/>
      <c r="W16" s="155"/>
      <c r="X16" s="157"/>
      <c r="Y16" s="149"/>
    </row>
    <row r="17" customFormat="false" ht="44.25" hidden="false" customHeight="true" outlineLevel="0" collapsed="false">
      <c r="A17" s="146" t="s">
        <v>194</v>
      </c>
      <c r="B17" s="147" t="n">
        <f aca="false">B16+10000</f>
        <v>72025</v>
      </c>
      <c r="C17" s="172" t="s">
        <v>342</v>
      </c>
      <c r="D17" s="149" t="n">
        <v>2026</v>
      </c>
      <c r="E17" s="149" t="s">
        <v>343</v>
      </c>
      <c r="F17" s="149" t="s">
        <v>60</v>
      </c>
      <c r="G17" s="149" t="s">
        <v>60</v>
      </c>
      <c r="H17" s="149" t="n">
        <v>20</v>
      </c>
      <c r="I17" s="152" t="s">
        <v>321</v>
      </c>
      <c r="J17" s="152" t="s">
        <v>344</v>
      </c>
      <c r="K17" s="151" t="s">
        <v>322</v>
      </c>
      <c r="L17" s="152" t="s">
        <v>340</v>
      </c>
      <c r="M17" s="153" t="s">
        <v>329</v>
      </c>
      <c r="N17" s="173" t="s">
        <v>345</v>
      </c>
      <c r="O17" s="155" t="n">
        <v>3</v>
      </c>
      <c r="P17" s="81"/>
      <c r="Q17" s="81" t="n">
        <v>1317620</v>
      </c>
      <c r="R17" s="81"/>
      <c r="S17" s="81"/>
      <c r="T17" s="69" t="n">
        <f aca="false">SUM(P17:S17)</f>
        <v>1317620</v>
      </c>
      <c r="U17" s="156"/>
      <c r="V17" s="156"/>
      <c r="W17" s="156"/>
      <c r="X17" s="157"/>
      <c r="Y17" s="149"/>
    </row>
    <row r="18" customFormat="false" ht="44.25" hidden="false" customHeight="true" outlineLevel="0" collapsed="false">
      <c r="A18" s="146" t="s">
        <v>346</v>
      </c>
      <c r="B18" s="147" t="n">
        <f aca="false">B17+10000</f>
        <v>82025</v>
      </c>
      <c r="C18" s="172" t="s">
        <v>347</v>
      </c>
      <c r="D18" s="149" t="n">
        <v>2026</v>
      </c>
      <c r="E18" s="149" t="s">
        <v>343</v>
      </c>
      <c r="F18" s="149" t="s">
        <v>60</v>
      </c>
      <c r="G18" s="149" t="s">
        <v>60</v>
      </c>
      <c r="H18" s="149" t="n">
        <v>20</v>
      </c>
      <c r="I18" s="152" t="s">
        <v>321</v>
      </c>
      <c r="J18" s="152" t="s">
        <v>348</v>
      </c>
      <c r="K18" s="151" t="s">
        <v>322</v>
      </c>
      <c r="L18" s="152" t="s">
        <v>340</v>
      </c>
      <c r="M18" s="153" t="s">
        <v>329</v>
      </c>
      <c r="N18" s="173" t="s">
        <v>349</v>
      </c>
      <c r="O18" s="155" t="n">
        <v>3</v>
      </c>
      <c r="P18" s="81"/>
      <c r="Q18" s="81" t="n">
        <v>1317620</v>
      </c>
      <c r="R18" s="81"/>
      <c r="S18" s="81"/>
      <c r="T18" s="69" t="n">
        <f aca="false">SUM(P18:S18)</f>
        <v>1317620</v>
      </c>
      <c r="U18" s="156"/>
      <c r="V18" s="156"/>
      <c r="W18" s="156"/>
      <c r="X18" s="157"/>
      <c r="Y18" s="149"/>
    </row>
    <row r="19" customFormat="false" ht="44.25" hidden="false" customHeight="true" outlineLevel="0" collapsed="false">
      <c r="A19" s="146" t="s">
        <v>350</v>
      </c>
      <c r="B19" s="147" t="n">
        <f aca="false">B18+10000</f>
        <v>92025</v>
      </c>
      <c r="C19" s="172" t="s">
        <v>351</v>
      </c>
      <c r="D19" s="149" t="n">
        <v>2027</v>
      </c>
      <c r="E19" s="149" t="s">
        <v>343</v>
      </c>
      <c r="F19" s="149" t="s">
        <v>60</v>
      </c>
      <c r="G19" s="149" t="s">
        <v>60</v>
      </c>
      <c r="H19" s="149" t="n">
        <v>20</v>
      </c>
      <c r="I19" s="152" t="s">
        <v>321</v>
      </c>
      <c r="J19" s="152" t="s">
        <v>352</v>
      </c>
      <c r="K19" s="151" t="s">
        <v>322</v>
      </c>
      <c r="L19" s="152" t="s">
        <v>340</v>
      </c>
      <c r="M19" s="153" t="s">
        <v>329</v>
      </c>
      <c r="N19" s="173" t="s">
        <v>353</v>
      </c>
      <c r="O19" s="155" t="n">
        <v>3</v>
      </c>
      <c r="P19" s="81"/>
      <c r="Q19" s="81"/>
      <c r="R19" s="81"/>
      <c r="S19" s="81" t="n">
        <v>1317620</v>
      </c>
      <c r="T19" s="69" t="n">
        <f aca="false">SUM(P19:S19)</f>
        <v>1317620</v>
      </c>
      <c r="U19" s="156"/>
      <c r="V19" s="156"/>
      <c r="W19" s="156"/>
      <c r="X19" s="157"/>
      <c r="Y19" s="149"/>
    </row>
    <row r="20" customFormat="false" ht="44.25" hidden="false" customHeight="true" outlineLevel="0" collapsed="false">
      <c r="A20" s="146" t="s">
        <v>354</v>
      </c>
      <c r="B20" s="147" t="n">
        <f aca="false">B19+10000</f>
        <v>102025</v>
      </c>
      <c r="C20" s="172" t="s">
        <v>355</v>
      </c>
      <c r="D20" s="149" t="n">
        <v>2028</v>
      </c>
      <c r="E20" s="149" t="s">
        <v>343</v>
      </c>
      <c r="F20" s="149" t="s">
        <v>60</v>
      </c>
      <c r="G20" s="149" t="s">
        <v>60</v>
      </c>
      <c r="H20" s="149" t="n">
        <v>20</v>
      </c>
      <c r="I20" s="152" t="s">
        <v>321</v>
      </c>
      <c r="J20" s="152" t="s">
        <v>356</v>
      </c>
      <c r="K20" s="151" t="s">
        <v>322</v>
      </c>
      <c r="L20" s="152" t="s">
        <v>340</v>
      </c>
      <c r="M20" s="153" t="s">
        <v>329</v>
      </c>
      <c r="N20" s="173" t="s">
        <v>357</v>
      </c>
      <c r="O20" s="155" t="n">
        <v>3</v>
      </c>
      <c r="P20" s="81"/>
      <c r="Q20" s="81"/>
      <c r="R20" s="81"/>
      <c r="S20" s="81" t="n">
        <v>1317620</v>
      </c>
      <c r="T20" s="69" t="n">
        <f aca="false">SUM(P20:S20)</f>
        <v>1317620</v>
      </c>
      <c r="U20" s="156"/>
      <c r="V20" s="156"/>
      <c r="W20" s="156"/>
      <c r="X20" s="157"/>
      <c r="Y20" s="149"/>
    </row>
    <row r="21" customFormat="false" ht="72" hidden="false" customHeight="true" outlineLevel="0" collapsed="false">
      <c r="A21" s="146" t="s">
        <v>358</v>
      </c>
      <c r="B21" s="147" t="n">
        <f aca="false">B20+10000</f>
        <v>112025</v>
      </c>
      <c r="C21" s="172" t="s">
        <v>359</v>
      </c>
      <c r="D21" s="149" t="n">
        <v>2025</v>
      </c>
      <c r="E21" s="149" t="s">
        <v>200</v>
      </c>
      <c r="F21" s="149" t="s">
        <v>60</v>
      </c>
      <c r="G21" s="149" t="s">
        <v>60</v>
      </c>
      <c r="H21" s="149" t="n">
        <v>20</v>
      </c>
      <c r="I21" s="152" t="s">
        <v>321</v>
      </c>
      <c r="J21" s="152" t="s">
        <v>332</v>
      </c>
      <c r="K21" s="151" t="s">
        <v>322</v>
      </c>
      <c r="L21" s="152" t="s">
        <v>340</v>
      </c>
      <c r="M21" s="153" t="s">
        <v>329</v>
      </c>
      <c r="N21" s="174" t="s">
        <v>199</v>
      </c>
      <c r="O21" s="155" t="n">
        <v>1</v>
      </c>
      <c r="P21" s="69" t="n">
        <v>667700</v>
      </c>
      <c r="Q21" s="69" t="n">
        <v>333850</v>
      </c>
      <c r="R21" s="81"/>
      <c r="S21" s="175"/>
      <c r="T21" s="69" t="n">
        <f aca="false">P21+Q21+333850</f>
        <v>1335400</v>
      </c>
      <c r="U21" s="156"/>
      <c r="V21" s="156"/>
      <c r="W21" s="156"/>
      <c r="X21" s="157"/>
      <c r="Y21" s="149"/>
    </row>
    <row r="22" customFormat="false" ht="56.25" hidden="false" customHeight="true" outlineLevel="0" collapsed="false">
      <c r="A22" s="146" t="s">
        <v>225</v>
      </c>
      <c r="B22" s="147" t="n">
        <f aca="false">B21+10000</f>
        <v>122025</v>
      </c>
      <c r="C22" s="172" t="s">
        <v>360</v>
      </c>
      <c r="D22" s="149" t="n">
        <v>2025</v>
      </c>
      <c r="E22" s="155" t="s">
        <v>361</v>
      </c>
      <c r="F22" s="149" t="s">
        <v>60</v>
      </c>
      <c r="G22" s="149" t="s">
        <v>60</v>
      </c>
      <c r="H22" s="151" t="n">
        <v>20</v>
      </c>
      <c r="I22" s="151" t="n">
        <v>95</v>
      </c>
      <c r="J22" s="152" t="s">
        <v>362</v>
      </c>
      <c r="K22" s="151" t="s">
        <v>322</v>
      </c>
      <c r="L22" s="151" t="s">
        <v>328</v>
      </c>
      <c r="M22" s="153" t="s">
        <v>329</v>
      </c>
      <c r="N22" s="174" t="s">
        <v>226</v>
      </c>
      <c r="O22" s="155" t="n">
        <v>1</v>
      </c>
      <c r="P22" s="81" t="n">
        <v>291750</v>
      </c>
      <c r="Q22" s="176"/>
      <c r="R22" s="81"/>
      <c r="S22" s="81"/>
      <c r="T22" s="69" t="n">
        <v>300000</v>
      </c>
      <c r="U22" s="156"/>
      <c r="V22" s="156"/>
      <c r="W22" s="156"/>
      <c r="X22" s="157"/>
      <c r="Y22" s="149"/>
    </row>
    <row r="23" customFormat="false" ht="42.75" hidden="false" customHeight="true" outlineLevel="0" collapsed="false">
      <c r="A23" s="146" t="s">
        <v>229</v>
      </c>
      <c r="B23" s="147" t="n">
        <f aca="false">B22+10000</f>
        <v>132025</v>
      </c>
      <c r="C23" s="172" t="s">
        <v>363</v>
      </c>
      <c r="D23" s="149" t="n">
        <v>2025</v>
      </c>
      <c r="E23" s="177" t="s">
        <v>361</v>
      </c>
      <c r="F23" s="149" t="s">
        <v>60</v>
      </c>
      <c r="G23" s="149" t="s">
        <v>60</v>
      </c>
      <c r="H23" s="151" t="n">
        <v>20</v>
      </c>
      <c r="I23" s="151" t="n">
        <v>95</v>
      </c>
      <c r="J23" s="152" t="s">
        <v>364</v>
      </c>
      <c r="K23" s="151" t="s">
        <v>322</v>
      </c>
      <c r="L23" s="151" t="s">
        <v>328</v>
      </c>
      <c r="M23" s="153" t="s">
        <v>329</v>
      </c>
      <c r="N23" s="174" t="s">
        <v>230</v>
      </c>
      <c r="O23" s="155" t="n">
        <v>1</v>
      </c>
      <c r="P23" s="81" t="n">
        <v>150000</v>
      </c>
      <c r="Q23" s="81"/>
      <c r="R23" s="81"/>
      <c r="S23" s="81"/>
      <c r="T23" s="69" t="n">
        <v>400000</v>
      </c>
      <c r="U23" s="156"/>
      <c r="V23" s="156"/>
      <c r="W23" s="156"/>
      <c r="X23" s="157"/>
      <c r="Y23" s="149"/>
    </row>
    <row r="24" customFormat="false" ht="51.75" hidden="false" customHeight="true" outlineLevel="0" collapsed="false">
      <c r="A24" s="146" t="s">
        <v>202</v>
      </c>
      <c r="B24" s="147" t="n">
        <f aca="false">B23+10000</f>
        <v>142025</v>
      </c>
      <c r="C24" s="172" t="s">
        <v>203</v>
      </c>
      <c r="D24" s="149" t="n">
        <v>2025</v>
      </c>
      <c r="E24" s="155" t="s">
        <v>365</v>
      </c>
      <c r="F24" s="149" t="s">
        <v>60</v>
      </c>
      <c r="G24" s="149" t="s">
        <v>60</v>
      </c>
      <c r="H24" s="149" t="n">
        <v>20</v>
      </c>
      <c r="I24" s="150" t="s">
        <v>321</v>
      </c>
      <c r="J24" s="149" t="s">
        <v>332</v>
      </c>
      <c r="K24" s="151" t="s">
        <v>322</v>
      </c>
      <c r="L24" s="152" t="s">
        <v>323</v>
      </c>
      <c r="M24" s="153" t="s">
        <v>324</v>
      </c>
      <c r="N24" s="174" t="s">
        <v>204</v>
      </c>
      <c r="O24" s="155" t="n">
        <v>2</v>
      </c>
      <c r="P24" s="81" t="n">
        <v>3060987.65</v>
      </c>
      <c r="Q24" s="81"/>
      <c r="R24" s="81"/>
      <c r="S24" s="81"/>
      <c r="T24" s="81" t="n">
        <v>3396000</v>
      </c>
      <c r="U24" s="156"/>
      <c r="V24" s="156"/>
      <c r="W24" s="156"/>
      <c r="X24" s="157"/>
      <c r="Y24" s="149"/>
    </row>
    <row r="25" customFormat="false" ht="51.75" hidden="false" customHeight="true" outlineLevel="0" collapsed="false">
      <c r="A25" s="146" t="s">
        <v>366</v>
      </c>
      <c r="B25" s="147" t="n">
        <f aca="false">B24+10000</f>
        <v>152025</v>
      </c>
      <c r="C25" s="172" t="s">
        <v>208</v>
      </c>
      <c r="D25" s="149" t="n">
        <v>2025</v>
      </c>
      <c r="E25" s="160" t="s">
        <v>192</v>
      </c>
      <c r="F25" s="149" t="s">
        <v>60</v>
      </c>
      <c r="G25" s="149" t="s">
        <v>60</v>
      </c>
      <c r="H25" s="151" t="n">
        <v>20</v>
      </c>
      <c r="I25" s="151" t="n">
        <v>95</v>
      </c>
      <c r="J25" s="178" t="s">
        <v>367</v>
      </c>
      <c r="K25" s="151" t="s">
        <v>322</v>
      </c>
      <c r="L25" s="151" t="s">
        <v>328</v>
      </c>
      <c r="M25" s="153" t="s">
        <v>329</v>
      </c>
      <c r="N25" s="174" t="s">
        <v>209</v>
      </c>
      <c r="O25" s="155" t="n">
        <v>1</v>
      </c>
      <c r="P25" s="81" t="n">
        <v>552156.91</v>
      </c>
      <c r="Q25" s="81"/>
      <c r="R25" s="81"/>
      <c r="S25" s="81"/>
      <c r="T25" s="69" t="n">
        <f aca="false">SUM(P25:S25)</f>
        <v>552156.91</v>
      </c>
      <c r="U25" s="156"/>
      <c r="V25" s="156"/>
      <c r="W25" s="156"/>
      <c r="X25" s="157"/>
      <c r="Y25" s="149"/>
    </row>
    <row r="26" customFormat="false" ht="51.75" hidden="false" customHeight="true" outlineLevel="0" collapsed="false">
      <c r="A26" s="146" t="s">
        <v>211</v>
      </c>
      <c r="B26" s="147" t="n">
        <f aca="false">B25+10000</f>
        <v>162025</v>
      </c>
      <c r="C26" s="172" t="s">
        <v>212</v>
      </c>
      <c r="D26" s="149" t="n">
        <v>2025</v>
      </c>
      <c r="E26" s="155" t="s">
        <v>192</v>
      </c>
      <c r="F26" s="149" t="s">
        <v>60</v>
      </c>
      <c r="G26" s="149" t="s">
        <v>60</v>
      </c>
      <c r="H26" s="151" t="n">
        <v>20</v>
      </c>
      <c r="I26" s="151" t="n">
        <v>95</v>
      </c>
      <c r="J26" s="178" t="s">
        <v>368</v>
      </c>
      <c r="K26" s="151" t="s">
        <v>322</v>
      </c>
      <c r="L26" s="151" t="s">
        <v>328</v>
      </c>
      <c r="M26" s="153" t="s">
        <v>329</v>
      </c>
      <c r="N26" s="174" t="s">
        <v>213</v>
      </c>
      <c r="O26" s="155" t="n">
        <v>1</v>
      </c>
      <c r="P26" s="81" t="n">
        <v>281030.22</v>
      </c>
      <c r="Q26" s="81"/>
      <c r="R26" s="81"/>
      <c r="S26" s="81"/>
      <c r="T26" s="69" t="n">
        <f aca="false">SUM(P26:S26)</f>
        <v>281030.22</v>
      </c>
      <c r="U26" s="156"/>
      <c r="V26" s="156"/>
      <c r="W26" s="156"/>
      <c r="X26" s="157"/>
      <c r="Y26" s="149"/>
    </row>
    <row r="27" customFormat="false" ht="51.75" hidden="false" customHeight="true" outlineLevel="0" collapsed="false">
      <c r="A27" s="146" t="s">
        <v>369</v>
      </c>
      <c r="B27" s="147" t="n">
        <f aca="false">B26+10000</f>
        <v>172025</v>
      </c>
      <c r="C27" s="172" t="s">
        <v>370</v>
      </c>
      <c r="D27" s="149" t="n">
        <v>2026</v>
      </c>
      <c r="E27" s="155" t="s">
        <v>192</v>
      </c>
      <c r="F27" s="149" t="s">
        <v>60</v>
      </c>
      <c r="G27" s="149" t="s">
        <v>60</v>
      </c>
      <c r="H27" s="149" t="n">
        <v>20</v>
      </c>
      <c r="I27" s="150" t="n">
        <v>95</v>
      </c>
      <c r="J27" s="178" t="s">
        <v>367</v>
      </c>
      <c r="K27" s="151" t="s">
        <v>322</v>
      </c>
      <c r="L27" s="152" t="s">
        <v>328</v>
      </c>
      <c r="M27" s="153" t="s">
        <v>329</v>
      </c>
      <c r="N27" s="173" t="s">
        <v>371</v>
      </c>
      <c r="O27" s="155" t="n">
        <v>2</v>
      </c>
      <c r="P27" s="81"/>
      <c r="Q27" s="81" t="n">
        <v>430000</v>
      </c>
      <c r="R27" s="81"/>
      <c r="S27" s="81"/>
      <c r="T27" s="69" t="n">
        <f aca="false">SUM(P27:S27)</f>
        <v>430000</v>
      </c>
      <c r="U27" s="156"/>
      <c r="V27" s="156"/>
      <c r="W27" s="156"/>
      <c r="X27" s="157"/>
      <c r="Y27" s="149"/>
    </row>
    <row r="28" customFormat="false" ht="64.5" hidden="false" customHeight="true" outlineLevel="0" collapsed="false">
      <c r="A28" s="146" t="s">
        <v>215</v>
      </c>
      <c r="B28" s="147" t="n">
        <f aca="false">B27+10000</f>
        <v>182025</v>
      </c>
      <c r="C28" s="172" t="s">
        <v>216</v>
      </c>
      <c r="D28" s="149" t="n">
        <v>2024</v>
      </c>
      <c r="E28" s="155" t="s">
        <v>218</v>
      </c>
      <c r="F28" s="149" t="s">
        <v>60</v>
      </c>
      <c r="G28" s="149" t="s">
        <v>60</v>
      </c>
      <c r="H28" s="149" t="n">
        <v>20</v>
      </c>
      <c r="I28" s="150" t="s">
        <v>321</v>
      </c>
      <c r="J28" s="149" t="s">
        <v>332</v>
      </c>
      <c r="K28" s="151" t="s">
        <v>322</v>
      </c>
      <c r="L28" s="152" t="s">
        <v>372</v>
      </c>
      <c r="M28" s="153" t="s">
        <v>329</v>
      </c>
      <c r="N28" s="174" t="s">
        <v>217</v>
      </c>
      <c r="O28" s="155" t="n">
        <v>1</v>
      </c>
      <c r="P28" s="81" t="n">
        <v>623072.26</v>
      </c>
      <c r="Q28" s="81"/>
      <c r="R28" s="81"/>
      <c r="S28" s="81"/>
      <c r="T28" s="69" t="n">
        <f aca="false">SUM(P28:S28)</f>
        <v>623072.26</v>
      </c>
      <c r="U28" s="156"/>
      <c r="V28" s="156"/>
      <c r="W28" s="156"/>
      <c r="X28" s="157"/>
      <c r="Y28" s="149"/>
    </row>
    <row r="29" customFormat="false" ht="50.4" hidden="false" customHeight="true" outlineLevel="0" collapsed="false">
      <c r="A29" s="146" t="s">
        <v>233</v>
      </c>
      <c r="B29" s="147" t="n">
        <f aca="false">B28+10000</f>
        <v>192025</v>
      </c>
      <c r="C29" s="172" t="s">
        <v>373</v>
      </c>
      <c r="D29" s="149" t="n">
        <v>2025</v>
      </c>
      <c r="E29" s="155" t="s">
        <v>192</v>
      </c>
      <c r="F29" s="149" t="s">
        <v>60</v>
      </c>
      <c r="G29" s="149" t="s">
        <v>60</v>
      </c>
      <c r="H29" s="149" t="n">
        <v>20</v>
      </c>
      <c r="I29" s="150" t="s">
        <v>321</v>
      </c>
      <c r="J29" s="149" t="n">
        <v>95044</v>
      </c>
      <c r="K29" s="151" t="s">
        <v>322</v>
      </c>
      <c r="L29" s="152" t="s">
        <v>340</v>
      </c>
      <c r="M29" s="153" t="s">
        <v>329</v>
      </c>
      <c r="N29" s="174" t="s">
        <v>234</v>
      </c>
      <c r="O29" s="155" t="n">
        <v>1</v>
      </c>
      <c r="P29" s="81" t="n">
        <v>1935000</v>
      </c>
      <c r="Q29" s="81" t="n">
        <v>65000</v>
      </c>
      <c r="R29" s="81"/>
      <c r="S29" s="81"/>
      <c r="T29" s="69" t="n">
        <v>2000000</v>
      </c>
      <c r="U29" s="156"/>
      <c r="V29" s="156"/>
      <c r="W29" s="156"/>
      <c r="X29" s="157"/>
      <c r="Y29" s="149"/>
    </row>
    <row r="30" customFormat="false" ht="40.2" hidden="false" customHeight="true" outlineLevel="0" collapsed="false">
      <c r="A30" s="146" t="s">
        <v>374</v>
      </c>
      <c r="B30" s="147" t="n">
        <f aca="false">B29+10000</f>
        <v>202025</v>
      </c>
      <c r="C30" s="172" t="s">
        <v>375</v>
      </c>
      <c r="D30" s="149" t="n">
        <v>2026</v>
      </c>
      <c r="E30" s="155" t="s">
        <v>218</v>
      </c>
      <c r="F30" s="149" t="s">
        <v>60</v>
      </c>
      <c r="G30" s="149" t="s">
        <v>60</v>
      </c>
      <c r="H30" s="149" t="n">
        <v>20</v>
      </c>
      <c r="I30" s="150" t="s">
        <v>321</v>
      </c>
      <c r="J30" s="149" t="s">
        <v>332</v>
      </c>
      <c r="K30" s="151" t="s">
        <v>322</v>
      </c>
      <c r="L30" s="152" t="s">
        <v>372</v>
      </c>
      <c r="M30" s="153" t="s">
        <v>329</v>
      </c>
      <c r="N30" s="179" t="s">
        <v>376</v>
      </c>
      <c r="O30" s="155" t="n">
        <v>1</v>
      </c>
      <c r="P30" s="81"/>
      <c r="Q30" s="175"/>
      <c r="R30" s="81" t="n">
        <v>1400000</v>
      </c>
      <c r="S30" s="81" t="n">
        <v>800000</v>
      </c>
      <c r="T30" s="69" t="n">
        <f aca="false">SUM(P30:S30)</f>
        <v>2200000</v>
      </c>
      <c r="U30" s="156"/>
      <c r="V30" s="156"/>
      <c r="W30" s="156"/>
      <c r="X30" s="157"/>
      <c r="Y30" s="149"/>
    </row>
    <row r="31" customFormat="false" ht="44.4" hidden="false" customHeight="true" outlineLevel="0" collapsed="false">
      <c r="A31" s="146" t="s">
        <v>377</v>
      </c>
      <c r="B31" s="147" t="n">
        <f aca="false">B30+10000</f>
        <v>212025</v>
      </c>
      <c r="C31" s="172" t="s">
        <v>378</v>
      </c>
      <c r="D31" s="149" t="n">
        <v>2025</v>
      </c>
      <c r="E31" s="155" t="s">
        <v>200</v>
      </c>
      <c r="F31" s="149" t="s">
        <v>60</v>
      </c>
      <c r="G31" s="149" t="s">
        <v>60</v>
      </c>
      <c r="H31" s="149" t="n">
        <v>20</v>
      </c>
      <c r="I31" s="150" t="s">
        <v>321</v>
      </c>
      <c r="J31" s="149" t="s">
        <v>332</v>
      </c>
      <c r="K31" s="151" t="s">
        <v>322</v>
      </c>
      <c r="L31" s="152" t="s">
        <v>340</v>
      </c>
      <c r="M31" s="153" t="s">
        <v>329</v>
      </c>
      <c r="N31" s="173" t="s">
        <v>379</v>
      </c>
      <c r="O31" s="155" t="n">
        <v>1</v>
      </c>
      <c r="P31" s="81"/>
      <c r="Q31" s="81" t="n">
        <v>1329573.67</v>
      </c>
      <c r="R31" s="81" t="n">
        <f aca="false">4262887.95/3</f>
        <v>1420962.65</v>
      </c>
      <c r="S31" s="81" t="n">
        <f aca="false">1420962.65*2</f>
        <v>2841925.3</v>
      </c>
      <c r="T31" s="69" t="n">
        <f aca="false">SUM(P31:S31)</f>
        <v>5592461.62</v>
      </c>
      <c r="U31" s="156"/>
      <c r="V31" s="156"/>
      <c r="W31" s="156"/>
      <c r="X31" s="157"/>
      <c r="Y31" s="149"/>
    </row>
    <row r="32" customFormat="false" ht="46.2" hidden="false" customHeight="true" outlineLevel="0" collapsed="false">
      <c r="A32" s="146" t="s">
        <v>246</v>
      </c>
      <c r="B32" s="147" t="n">
        <f aca="false">B31+10000</f>
        <v>222025</v>
      </c>
      <c r="C32" s="172" t="s">
        <v>380</v>
      </c>
      <c r="D32" s="149" t="n">
        <v>2025</v>
      </c>
      <c r="E32" s="155" t="s">
        <v>218</v>
      </c>
      <c r="F32" s="149" t="s">
        <v>60</v>
      </c>
      <c r="G32" s="149" t="s">
        <v>60</v>
      </c>
      <c r="H32" s="149" t="n">
        <v>20</v>
      </c>
      <c r="I32" s="150" t="s">
        <v>321</v>
      </c>
      <c r="J32" s="149" t="s">
        <v>332</v>
      </c>
      <c r="K32" s="151" t="s">
        <v>322</v>
      </c>
      <c r="L32" s="152" t="s">
        <v>340</v>
      </c>
      <c r="M32" s="153" t="s">
        <v>329</v>
      </c>
      <c r="N32" s="174" t="s">
        <v>381</v>
      </c>
      <c r="O32" s="155" t="n">
        <v>1</v>
      </c>
      <c r="P32" s="81" t="n">
        <v>159858</v>
      </c>
      <c r="Q32" s="81" t="n">
        <v>153629</v>
      </c>
      <c r="R32" s="81" t="n">
        <v>167332</v>
      </c>
      <c r="S32" s="81" t="n">
        <f aca="false">171622+188231</f>
        <v>359853</v>
      </c>
      <c r="T32" s="69" t="n">
        <f aca="false">SUM(P32:S32)</f>
        <v>840672</v>
      </c>
      <c r="U32" s="156"/>
      <c r="V32" s="156"/>
      <c r="W32" s="156"/>
      <c r="X32" s="157"/>
      <c r="Y32" s="149"/>
    </row>
    <row r="33" customFormat="false" ht="54.6" hidden="false" customHeight="true" outlineLevel="0" collapsed="false">
      <c r="A33" s="146" t="s">
        <v>220</v>
      </c>
      <c r="B33" s="147" t="n">
        <f aca="false">B32+10000</f>
        <v>232025</v>
      </c>
      <c r="C33" s="172" t="s">
        <v>221</v>
      </c>
      <c r="D33" s="149" t="n">
        <v>2024</v>
      </c>
      <c r="E33" s="155" t="s">
        <v>192</v>
      </c>
      <c r="F33" s="149" t="s">
        <v>60</v>
      </c>
      <c r="G33" s="149" t="s">
        <v>60</v>
      </c>
      <c r="H33" s="149" t="n">
        <v>20</v>
      </c>
      <c r="I33" s="150" t="n">
        <v>95</v>
      </c>
      <c r="J33" s="149" t="s">
        <v>332</v>
      </c>
      <c r="K33" s="151" t="s">
        <v>322</v>
      </c>
      <c r="L33" s="152" t="s">
        <v>382</v>
      </c>
      <c r="M33" s="153" t="s">
        <v>329</v>
      </c>
      <c r="N33" s="174" t="s">
        <v>222</v>
      </c>
      <c r="O33" s="155" t="n">
        <v>1</v>
      </c>
      <c r="P33" s="81" t="n">
        <v>519861.29</v>
      </c>
      <c r="Q33" s="81"/>
      <c r="R33" s="81"/>
      <c r="S33" s="81"/>
      <c r="T33" s="81" t="n">
        <v>1039722.58</v>
      </c>
      <c r="U33" s="156"/>
      <c r="V33" s="156"/>
      <c r="W33" s="156"/>
      <c r="X33" s="157"/>
      <c r="Y33" s="149"/>
    </row>
    <row r="34" customFormat="false" ht="41.4" hidden="false" customHeight="true" outlineLevel="0" collapsed="false">
      <c r="A34" s="146" t="s">
        <v>383</v>
      </c>
      <c r="B34" s="147" t="n">
        <f aca="false">B33+10000</f>
        <v>242025</v>
      </c>
      <c r="C34" s="172" t="s">
        <v>384</v>
      </c>
      <c r="D34" s="149" t="n">
        <v>2025</v>
      </c>
      <c r="E34" s="155" t="s">
        <v>192</v>
      </c>
      <c r="F34" s="149" t="s">
        <v>60</v>
      </c>
      <c r="G34" s="149" t="s">
        <v>60</v>
      </c>
      <c r="H34" s="149" t="n">
        <v>20</v>
      </c>
      <c r="I34" s="150" t="n">
        <v>95</v>
      </c>
      <c r="J34" s="149" t="s">
        <v>332</v>
      </c>
      <c r="K34" s="151" t="s">
        <v>322</v>
      </c>
      <c r="L34" s="151" t="s">
        <v>328</v>
      </c>
      <c r="M34" s="153" t="s">
        <v>329</v>
      </c>
      <c r="N34" s="173" t="s">
        <v>385</v>
      </c>
      <c r="O34" s="155" t="n">
        <v>2</v>
      </c>
      <c r="P34" s="81"/>
      <c r="Q34" s="81" t="n">
        <v>1559583.88</v>
      </c>
      <c r="R34" s="81" t="n">
        <f aca="false">Q34</f>
        <v>1559583.88</v>
      </c>
      <c r="S34" s="81" t="n">
        <f aca="false">Q34*2</f>
        <v>3119167.76</v>
      </c>
      <c r="T34" s="69" t="n">
        <f aca="false">SUM(Q34:S34)</f>
        <v>6238335.52</v>
      </c>
      <c r="U34" s="156"/>
      <c r="V34" s="156"/>
      <c r="W34" s="156"/>
      <c r="X34" s="157"/>
      <c r="Y34" s="149"/>
    </row>
    <row r="35" customFormat="false" ht="39" hidden="false" customHeight="true" outlineLevel="0" collapsed="false">
      <c r="A35" s="146" t="s">
        <v>386</v>
      </c>
      <c r="B35" s="147" t="n">
        <f aca="false">B34+10000</f>
        <v>252025</v>
      </c>
      <c r="C35" s="172" t="s">
        <v>387</v>
      </c>
      <c r="D35" s="149" t="n">
        <v>2026</v>
      </c>
      <c r="E35" s="155" t="s">
        <v>343</v>
      </c>
      <c r="F35" s="149" t="s">
        <v>60</v>
      </c>
      <c r="G35" s="149" t="s">
        <v>60</v>
      </c>
      <c r="H35" s="149" t="n">
        <v>20</v>
      </c>
      <c r="I35" s="150" t="n">
        <v>95</v>
      </c>
      <c r="J35" s="149" t="s">
        <v>332</v>
      </c>
      <c r="K35" s="151" t="s">
        <v>322</v>
      </c>
      <c r="L35" s="149" t="s">
        <v>372</v>
      </c>
      <c r="M35" s="149" t="s">
        <v>388</v>
      </c>
      <c r="N35" s="173" t="s">
        <v>389</v>
      </c>
      <c r="O35" s="155" t="n">
        <v>3</v>
      </c>
      <c r="P35" s="81"/>
      <c r="Q35" s="81"/>
      <c r="R35" s="81" t="n">
        <v>2000000</v>
      </c>
      <c r="S35" s="81"/>
      <c r="T35" s="69" t="n">
        <f aca="false">SUM(P35:S35)</f>
        <v>2000000</v>
      </c>
      <c r="U35" s="156"/>
      <c r="V35" s="156"/>
      <c r="W35" s="156"/>
      <c r="X35" s="157"/>
      <c r="Y35" s="149"/>
    </row>
    <row r="36" customFormat="false" ht="39" hidden="false" customHeight="true" outlineLevel="0" collapsed="false">
      <c r="A36" s="146" t="s">
        <v>237</v>
      </c>
      <c r="B36" s="147" t="n">
        <f aca="false">B35+10000</f>
        <v>262025</v>
      </c>
      <c r="C36" s="172" t="s">
        <v>390</v>
      </c>
      <c r="D36" s="149" t="n">
        <v>2025</v>
      </c>
      <c r="E36" s="155" t="s">
        <v>252</v>
      </c>
      <c r="F36" s="149" t="s">
        <v>60</v>
      </c>
      <c r="G36" s="149" t="s">
        <v>60</v>
      </c>
      <c r="H36" s="149" t="n">
        <v>20</v>
      </c>
      <c r="I36" s="150" t="s">
        <v>321</v>
      </c>
      <c r="J36" s="150" t="s">
        <v>339</v>
      </c>
      <c r="K36" s="151" t="s">
        <v>322</v>
      </c>
      <c r="L36" s="152" t="s">
        <v>328</v>
      </c>
      <c r="M36" s="153" t="s">
        <v>329</v>
      </c>
      <c r="N36" s="174" t="s">
        <v>391</v>
      </c>
      <c r="O36" s="155" t="n">
        <v>1</v>
      </c>
      <c r="P36" s="69" t="n">
        <v>421368.71</v>
      </c>
      <c r="Q36" s="81"/>
      <c r="R36" s="81"/>
      <c r="S36" s="81"/>
      <c r="T36" s="69" t="n">
        <v>500000</v>
      </c>
      <c r="U36" s="156"/>
      <c r="V36" s="156"/>
      <c r="W36" s="156"/>
      <c r="X36" s="157"/>
      <c r="Y36" s="149"/>
    </row>
    <row r="37" customFormat="false" ht="39" hidden="false" customHeight="true" outlineLevel="0" collapsed="false">
      <c r="A37" s="146" t="s">
        <v>240</v>
      </c>
      <c r="B37" s="147" t="n">
        <f aca="false">B36+10000</f>
        <v>272025</v>
      </c>
      <c r="C37" s="172" t="s">
        <v>392</v>
      </c>
      <c r="D37" s="149" t="n">
        <v>2025</v>
      </c>
      <c r="E37" s="155" t="s">
        <v>218</v>
      </c>
      <c r="F37" s="149" t="s">
        <v>60</v>
      </c>
      <c r="G37" s="149" t="s">
        <v>60</v>
      </c>
      <c r="H37" s="149" t="n">
        <v>20</v>
      </c>
      <c r="I37" s="150" t="s">
        <v>321</v>
      </c>
      <c r="J37" s="149" t="s">
        <v>332</v>
      </c>
      <c r="K37" s="151" t="s">
        <v>322</v>
      </c>
      <c r="L37" s="152" t="s">
        <v>340</v>
      </c>
      <c r="M37" s="153" t="s">
        <v>329</v>
      </c>
      <c r="N37" s="174" t="s">
        <v>393</v>
      </c>
      <c r="O37" s="155" t="n">
        <v>1</v>
      </c>
      <c r="P37" s="81" t="n">
        <v>1224000</v>
      </c>
      <c r="Q37" s="81" t="n">
        <v>2328514.8</v>
      </c>
      <c r="R37" s="81" t="n">
        <v>1500000</v>
      </c>
      <c r="S37" s="81"/>
      <c r="T37" s="69" t="n">
        <v>5052514.8</v>
      </c>
      <c r="U37" s="156"/>
      <c r="V37" s="156"/>
      <c r="W37" s="156"/>
      <c r="X37" s="157"/>
      <c r="Y37" s="149"/>
    </row>
    <row r="38" customFormat="false" ht="38.4" hidden="false" customHeight="true" outlineLevel="0" collapsed="false">
      <c r="A38" s="146" t="s">
        <v>394</v>
      </c>
      <c r="B38" s="147" t="n">
        <f aca="false">B37+10000</f>
        <v>282025</v>
      </c>
      <c r="C38" s="172" t="s">
        <v>216</v>
      </c>
      <c r="D38" s="149" t="n">
        <v>2026</v>
      </c>
      <c r="E38" s="155" t="s">
        <v>365</v>
      </c>
      <c r="F38" s="149" t="s">
        <v>60</v>
      </c>
      <c r="G38" s="149" t="s">
        <v>60</v>
      </c>
      <c r="H38" s="149" t="n">
        <v>20</v>
      </c>
      <c r="I38" s="150" t="n">
        <v>95</v>
      </c>
      <c r="J38" s="178" t="s">
        <v>367</v>
      </c>
      <c r="K38" s="151" t="s">
        <v>322</v>
      </c>
      <c r="L38" s="152" t="s">
        <v>328</v>
      </c>
      <c r="M38" s="153" t="s">
        <v>329</v>
      </c>
      <c r="N38" s="173" t="s">
        <v>395</v>
      </c>
      <c r="O38" s="155" t="n">
        <v>2</v>
      </c>
      <c r="P38" s="81"/>
      <c r="Q38" s="81" t="n">
        <v>2000000</v>
      </c>
      <c r="R38" s="81"/>
      <c r="S38" s="81"/>
      <c r="T38" s="69" t="n">
        <f aca="false">SUM(P38:S38)</f>
        <v>2000000</v>
      </c>
      <c r="U38" s="156"/>
      <c r="V38" s="156"/>
      <c r="W38" s="156"/>
      <c r="X38" s="157"/>
      <c r="Y38" s="149"/>
    </row>
    <row r="39" customFormat="false" ht="38.4" hidden="false" customHeight="true" outlineLevel="0" collapsed="false">
      <c r="A39" s="146" t="s">
        <v>249</v>
      </c>
      <c r="B39" s="147" t="n">
        <v>312025</v>
      </c>
      <c r="C39" s="172" t="s">
        <v>250</v>
      </c>
      <c r="D39" s="149" t="n">
        <v>2025</v>
      </c>
      <c r="E39" s="155" t="s">
        <v>252</v>
      </c>
      <c r="F39" s="149" t="s">
        <v>60</v>
      </c>
      <c r="G39" s="149" t="s">
        <v>60</v>
      </c>
      <c r="H39" s="149" t="n">
        <v>20</v>
      </c>
      <c r="I39" s="150" t="n">
        <v>95</v>
      </c>
      <c r="J39" s="178" t="s">
        <v>339</v>
      </c>
      <c r="K39" s="151" t="s">
        <v>322</v>
      </c>
      <c r="L39" s="152" t="s">
        <v>340</v>
      </c>
      <c r="M39" s="153" t="s">
        <v>329</v>
      </c>
      <c r="N39" s="173" t="s">
        <v>251</v>
      </c>
      <c r="O39" s="155" t="n">
        <v>1</v>
      </c>
      <c r="P39" s="81" t="n">
        <v>666072.42</v>
      </c>
      <c r="Q39" s="81"/>
      <c r="R39" s="81"/>
      <c r="S39" s="81"/>
      <c r="T39" s="81" t="n">
        <v>666072.42</v>
      </c>
      <c r="U39" s="156"/>
      <c r="V39" s="156"/>
      <c r="W39" s="156"/>
      <c r="X39" s="157"/>
      <c r="Y39" s="149"/>
    </row>
    <row r="40" customFormat="false" ht="38.4" hidden="false" customHeight="true" outlineLevel="0" collapsed="false">
      <c r="A40" s="146" t="s">
        <v>253</v>
      </c>
      <c r="B40" s="147" t="n">
        <f aca="false">B38+10000</f>
        <v>292025</v>
      </c>
      <c r="C40" s="172" t="s">
        <v>254</v>
      </c>
      <c r="D40" s="149" t="n">
        <v>2025</v>
      </c>
      <c r="E40" s="155" t="s">
        <v>218</v>
      </c>
      <c r="F40" s="149" t="s">
        <v>60</v>
      </c>
      <c r="G40" s="149" t="s">
        <v>60</v>
      </c>
      <c r="H40" s="149" t="n">
        <v>20</v>
      </c>
      <c r="I40" s="150" t="s">
        <v>321</v>
      </c>
      <c r="J40" s="149" t="s">
        <v>332</v>
      </c>
      <c r="K40" s="151" t="s">
        <v>322</v>
      </c>
      <c r="L40" s="152" t="s">
        <v>340</v>
      </c>
      <c r="M40" s="153" t="s">
        <v>329</v>
      </c>
      <c r="N40" s="174" t="s">
        <v>396</v>
      </c>
      <c r="O40" s="155" t="n">
        <v>1</v>
      </c>
      <c r="P40" s="81" t="n">
        <v>1040000</v>
      </c>
      <c r="Q40" s="81" t="n">
        <v>2000000</v>
      </c>
      <c r="R40" s="81" t="n">
        <v>2000000</v>
      </c>
      <c r="S40" s="81"/>
      <c r="T40" s="69" t="n">
        <f aca="false">SUM(P40:S40)</f>
        <v>5040000</v>
      </c>
      <c r="U40" s="156"/>
      <c r="V40" s="156"/>
      <c r="W40" s="156"/>
      <c r="X40" s="157"/>
      <c r="Y40" s="149" t="n">
        <v>1</v>
      </c>
    </row>
    <row r="41" customFormat="false" ht="38.4" hidden="false" customHeight="true" outlineLevel="0" collapsed="false">
      <c r="A41" s="146" t="s">
        <v>257</v>
      </c>
      <c r="B41" s="147" t="n">
        <f aca="false">B40+10000</f>
        <v>302025</v>
      </c>
      <c r="C41" s="180" t="s">
        <v>397</v>
      </c>
      <c r="D41" s="149" t="n">
        <v>2025</v>
      </c>
      <c r="E41" s="160" t="s">
        <v>398</v>
      </c>
      <c r="F41" s="149" t="s">
        <v>60</v>
      </c>
      <c r="G41" s="149" t="s">
        <v>60</v>
      </c>
      <c r="H41" s="151" t="n">
        <v>20</v>
      </c>
      <c r="I41" s="152" t="s">
        <v>321</v>
      </c>
      <c r="J41" s="152" t="s">
        <v>399</v>
      </c>
      <c r="K41" s="151" t="s">
        <v>322</v>
      </c>
      <c r="L41" s="152" t="s">
        <v>400</v>
      </c>
      <c r="M41" s="153" t="s">
        <v>401</v>
      </c>
      <c r="N41" s="174" t="s">
        <v>402</v>
      </c>
      <c r="O41" s="155" t="n">
        <v>1</v>
      </c>
      <c r="P41" s="69" t="n">
        <v>240000</v>
      </c>
      <c r="Q41" s="73" t="n">
        <v>0</v>
      </c>
      <c r="R41" s="73" t="n">
        <v>0</v>
      </c>
      <c r="S41" s="73" t="n">
        <v>0</v>
      </c>
      <c r="T41" s="69" t="n">
        <v>240000</v>
      </c>
      <c r="U41" s="162"/>
      <c r="V41" s="156"/>
      <c r="W41" s="156"/>
      <c r="X41" s="157"/>
      <c r="Y41" s="149" t="n">
        <v>1</v>
      </c>
    </row>
    <row r="42" customFormat="false" ht="38.4" hidden="false" customHeight="true" outlineLevel="0" collapsed="false">
      <c r="A42" s="146" t="s">
        <v>263</v>
      </c>
      <c r="B42" s="147" t="n">
        <v>322025</v>
      </c>
      <c r="C42" s="180" t="s">
        <v>403</v>
      </c>
      <c r="D42" s="149" t="n">
        <v>2025</v>
      </c>
      <c r="E42" s="160" t="s">
        <v>218</v>
      </c>
      <c r="F42" s="149" t="s">
        <v>60</v>
      </c>
      <c r="G42" s="149" t="s">
        <v>60</v>
      </c>
      <c r="H42" s="151" t="n">
        <v>20</v>
      </c>
      <c r="I42" s="152" t="s">
        <v>321</v>
      </c>
      <c r="J42" s="152" t="s">
        <v>404</v>
      </c>
      <c r="K42" s="151" t="s">
        <v>322</v>
      </c>
      <c r="L42" s="152" t="s">
        <v>372</v>
      </c>
      <c r="M42" s="153" t="s">
        <v>329</v>
      </c>
      <c r="N42" s="174" t="s">
        <v>405</v>
      </c>
      <c r="O42" s="155" t="n">
        <v>1</v>
      </c>
      <c r="P42" s="69" t="n">
        <v>430000</v>
      </c>
      <c r="Q42" s="73" t="n">
        <v>0</v>
      </c>
      <c r="R42" s="73" t="n">
        <v>0</v>
      </c>
      <c r="S42" s="73" t="n">
        <v>0</v>
      </c>
      <c r="T42" s="69" t="n">
        <v>430000</v>
      </c>
      <c r="U42" s="162"/>
      <c r="V42" s="156"/>
      <c r="W42" s="156"/>
      <c r="X42" s="157"/>
      <c r="Y42" s="181" t="n">
        <v>1</v>
      </c>
    </row>
    <row r="43" customFormat="false" ht="38.4" hidden="false" customHeight="true" outlineLevel="0" collapsed="false">
      <c r="A43" s="146" t="s">
        <v>264</v>
      </c>
      <c r="B43" s="147" t="n">
        <v>332025</v>
      </c>
      <c r="C43" s="180" t="s">
        <v>406</v>
      </c>
      <c r="D43" s="149" t="n">
        <v>2025</v>
      </c>
      <c r="E43" s="160" t="s">
        <v>218</v>
      </c>
      <c r="F43" s="149" t="s">
        <v>60</v>
      </c>
      <c r="G43" s="149" t="s">
        <v>60</v>
      </c>
      <c r="H43" s="151" t="n">
        <v>20</v>
      </c>
      <c r="I43" s="152" t="s">
        <v>321</v>
      </c>
      <c r="J43" s="152" t="s">
        <v>356</v>
      </c>
      <c r="K43" s="151" t="s">
        <v>322</v>
      </c>
      <c r="L43" s="152" t="s">
        <v>372</v>
      </c>
      <c r="M43" s="153" t="s">
        <v>329</v>
      </c>
      <c r="N43" s="174" t="s">
        <v>407</v>
      </c>
      <c r="O43" s="155" t="n">
        <v>1</v>
      </c>
      <c r="P43" s="69" t="n">
        <v>597287.02</v>
      </c>
      <c r="Q43" s="73"/>
      <c r="R43" s="73"/>
      <c r="S43" s="73"/>
      <c r="T43" s="69" t="n">
        <v>800000</v>
      </c>
      <c r="U43" s="162"/>
      <c r="V43" s="156"/>
      <c r="W43" s="156"/>
      <c r="X43" s="157"/>
      <c r="Y43" s="181" t="n">
        <v>1</v>
      </c>
    </row>
    <row r="44" customFormat="false" ht="38.4" hidden="false" customHeight="true" outlineLevel="0" collapsed="false">
      <c r="A44" s="182"/>
      <c r="B44" s="183"/>
      <c r="C44" s="184" t="s">
        <v>265</v>
      </c>
      <c r="D44" s="184"/>
      <c r="E44" s="184"/>
      <c r="F44" s="185"/>
      <c r="G44" s="185"/>
      <c r="H44" s="186"/>
      <c r="I44" s="187"/>
      <c r="J44" s="187"/>
      <c r="K44" s="186"/>
      <c r="L44" s="187"/>
      <c r="M44" s="188"/>
      <c r="N44" s="189" t="s">
        <v>265</v>
      </c>
      <c r="O44" s="190"/>
      <c r="P44" s="113"/>
      <c r="Q44" s="191"/>
      <c r="R44" s="191"/>
      <c r="S44" s="191"/>
      <c r="T44" s="113"/>
      <c r="U44" s="192"/>
      <c r="V44" s="193"/>
      <c r="W44" s="193"/>
      <c r="X44" s="194"/>
      <c r="Y44" s="195"/>
    </row>
    <row r="45" customFormat="false" ht="45" hidden="false" customHeight="true" outlineLevel="0" collapsed="false">
      <c r="A45" s="146" t="s">
        <v>266</v>
      </c>
      <c r="B45" s="147" t="n">
        <v>342025</v>
      </c>
      <c r="C45" s="180" t="s">
        <v>408</v>
      </c>
      <c r="D45" s="149" t="n">
        <v>2026</v>
      </c>
      <c r="E45" s="160" t="s">
        <v>409</v>
      </c>
      <c r="F45" s="149" t="s">
        <v>74</v>
      </c>
      <c r="G45" s="149" t="s">
        <v>60</v>
      </c>
      <c r="H45" s="151" t="n">
        <v>20</v>
      </c>
      <c r="I45" s="152" t="s">
        <v>321</v>
      </c>
      <c r="J45" s="152" t="s">
        <v>352</v>
      </c>
      <c r="K45" s="151" t="s">
        <v>410</v>
      </c>
      <c r="L45" s="152" t="s">
        <v>340</v>
      </c>
      <c r="M45" s="153" t="s">
        <v>411</v>
      </c>
      <c r="N45" s="196" t="s">
        <v>412</v>
      </c>
      <c r="O45" s="155" t="n">
        <v>2</v>
      </c>
      <c r="P45" s="69" t="n">
        <v>0</v>
      </c>
      <c r="Q45" s="73" t="n">
        <v>685000</v>
      </c>
      <c r="R45" s="73" t="n">
        <v>0</v>
      </c>
      <c r="S45" s="73" t="n">
        <v>0</v>
      </c>
      <c r="T45" s="69" t="n">
        <f aca="false">+Q45+R45+S45</f>
        <v>685000</v>
      </c>
      <c r="U45" s="162"/>
      <c r="V45" s="156"/>
      <c r="W45" s="156"/>
      <c r="X45" s="157"/>
      <c r="Y45" s="181" t="n">
        <v>2</v>
      </c>
    </row>
    <row r="46" customFormat="false" ht="38.4" hidden="false" customHeight="true" outlineLevel="0" collapsed="false">
      <c r="A46" s="146" t="s">
        <v>267</v>
      </c>
      <c r="B46" s="147" t="n">
        <v>352025</v>
      </c>
      <c r="C46" s="180" t="s">
        <v>413</v>
      </c>
      <c r="D46" s="149" t="n">
        <v>2026</v>
      </c>
      <c r="E46" s="160" t="s">
        <v>409</v>
      </c>
      <c r="F46" s="149" t="s">
        <v>74</v>
      </c>
      <c r="G46" s="149" t="s">
        <v>60</v>
      </c>
      <c r="H46" s="151" t="n">
        <v>20</v>
      </c>
      <c r="I46" s="152" t="s">
        <v>321</v>
      </c>
      <c r="J46" s="152" t="s">
        <v>414</v>
      </c>
      <c r="K46" s="151" t="s">
        <v>410</v>
      </c>
      <c r="L46" s="152" t="s">
        <v>340</v>
      </c>
      <c r="M46" s="153" t="s">
        <v>411</v>
      </c>
      <c r="N46" s="196" t="s">
        <v>415</v>
      </c>
      <c r="O46" s="155" t="n">
        <v>2</v>
      </c>
      <c r="P46" s="69" t="n">
        <v>0</v>
      </c>
      <c r="Q46" s="73" t="n">
        <v>1049000</v>
      </c>
      <c r="R46" s="73" t="n">
        <v>0</v>
      </c>
      <c r="S46" s="73" t="n">
        <v>0</v>
      </c>
      <c r="T46" s="69" t="n">
        <f aca="false">+P46+Q46+R46+S46</f>
        <v>1049000</v>
      </c>
      <c r="U46" s="162"/>
      <c r="V46" s="156"/>
      <c r="W46" s="156"/>
      <c r="X46" s="157"/>
      <c r="Y46" s="181" t="n">
        <v>2</v>
      </c>
    </row>
    <row r="47" customFormat="false" ht="45" hidden="false" customHeight="true" outlineLevel="0" collapsed="false">
      <c r="A47" s="146" t="s">
        <v>268</v>
      </c>
      <c r="B47" s="147" t="n">
        <v>362025</v>
      </c>
      <c r="C47" s="180" t="s">
        <v>416</v>
      </c>
      <c r="D47" s="149" t="n">
        <v>2026</v>
      </c>
      <c r="E47" s="160" t="s">
        <v>409</v>
      </c>
      <c r="F47" s="149" t="s">
        <v>74</v>
      </c>
      <c r="G47" s="149" t="s">
        <v>60</v>
      </c>
      <c r="H47" s="151" t="n">
        <v>20</v>
      </c>
      <c r="I47" s="152" t="s">
        <v>321</v>
      </c>
      <c r="J47" s="152" t="s">
        <v>344</v>
      </c>
      <c r="K47" s="151" t="s">
        <v>410</v>
      </c>
      <c r="L47" s="152" t="s">
        <v>340</v>
      </c>
      <c r="M47" s="153" t="s">
        <v>411</v>
      </c>
      <c r="N47" s="196" t="s">
        <v>417</v>
      </c>
      <c r="O47" s="155" t="n">
        <v>2</v>
      </c>
      <c r="P47" s="69" t="n">
        <v>0</v>
      </c>
      <c r="Q47" s="73" t="n">
        <v>440000</v>
      </c>
      <c r="R47" s="73" t="n">
        <v>0</v>
      </c>
      <c r="S47" s="73" t="n">
        <v>0</v>
      </c>
      <c r="T47" s="69" t="n">
        <f aca="false">+P47+Q47+R47+S47</f>
        <v>440000</v>
      </c>
      <c r="U47" s="162"/>
      <c r="V47" s="156"/>
      <c r="W47" s="156"/>
      <c r="X47" s="157"/>
      <c r="Y47" s="181" t="n">
        <v>2</v>
      </c>
    </row>
    <row r="48" customFormat="false" ht="48.75" hidden="false" customHeight="true" outlineLevel="0" collapsed="false">
      <c r="A48" s="146" t="s">
        <v>269</v>
      </c>
      <c r="B48" s="147" t="n">
        <v>372025</v>
      </c>
      <c r="C48" s="180" t="s">
        <v>418</v>
      </c>
      <c r="D48" s="149" t="n">
        <v>2026</v>
      </c>
      <c r="E48" s="160" t="s">
        <v>409</v>
      </c>
      <c r="F48" s="149" t="s">
        <v>74</v>
      </c>
      <c r="G48" s="149" t="s">
        <v>60</v>
      </c>
      <c r="H48" s="151" t="n">
        <v>20</v>
      </c>
      <c r="I48" s="152" t="s">
        <v>321</v>
      </c>
      <c r="J48" s="152" t="s">
        <v>332</v>
      </c>
      <c r="K48" s="151" t="s">
        <v>410</v>
      </c>
      <c r="L48" s="152" t="s">
        <v>340</v>
      </c>
      <c r="M48" s="153" t="s">
        <v>411</v>
      </c>
      <c r="N48" s="196" t="s">
        <v>419</v>
      </c>
      <c r="O48" s="155" t="n">
        <v>2</v>
      </c>
      <c r="P48" s="69" t="n">
        <v>0</v>
      </c>
      <c r="Q48" s="73" t="n">
        <v>2320000</v>
      </c>
      <c r="R48" s="73" t="n">
        <v>0</v>
      </c>
      <c r="S48" s="73" t="n">
        <v>0</v>
      </c>
      <c r="T48" s="69" t="n">
        <f aca="false">+P48+Q48+R48+S48</f>
        <v>2320000</v>
      </c>
      <c r="U48" s="162"/>
      <c r="V48" s="156"/>
      <c r="W48" s="156"/>
      <c r="X48" s="157"/>
      <c r="Y48" s="181" t="n">
        <v>2</v>
      </c>
    </row>
    <row r="49" customFormat="false" ht="48.75" hidden="false" customHeight="true" outlineLevel="0" collapsed="false">
      <c r="A49" s="182"/>
      <c r="B49" s="183"/>
      <c r="C49" s="184" t="s">
        <v>270</v>
      </c>
      <c r="D49" s="184"/>
      <c r="E49" s="184"/>
      <c r="F49" s="185"/>
      <c r="G49" s="185"/>
      <c r="H49" s="186"/>
      <c r="I49" s="187"/>
      <c r="J49" s="187"/>
      <c r="K49" s="186"/>
      <c r="L49" s="187"/>
      <c r="M49" s="188"/>
      <c r="N49" s="197" t="str">
        <f aca="false">C49</f>
        <v>Elenco lavori quarta variazione al piano triennale</v>
      </c>
      <c r="O49" s="190"/>
      <c r="P49" s="113"/>
      <c r="Q49" s="191"/>
      <c r="R49" s="191"/>
      <c r="S49" s="191"/>
      <c r="T49" s="113"/>
      <c r="U49" s="192"/>
      <c r="V49" s="193"/>
      <c r="W49" s="193"/>
      <c r="X49" s="194"/>
      <c r="Y49" s="195"/>
    </row>
    <row r="50" customFormat="false" ht="48.75" hidden="false" customHeight="true" outlineLevel="0" collapsed="false">
      <c r="A50" s="146" t="s">
        <v>271</v>
      </c>
      <c r="B50" s="147" t="n">
        <v>38025</v>
      </c>
      <c r="C50" s="198" t="s">
        <v>420</v>
      </c>
      <c r="D50" s="149" t="n">
        <v>2025</v>
      </c>
      <c r="E50" s="160" t="s">
        <v>421</v>
      </c>
      <c r="F50" s="149" t="s">
        <v>60</v>
      </c>
      <c r="G50" s="149" t="s">
        <v>60</v>
      </c>
      <c r="H50" s="151" t="n">
        <v>20</v>
      </c>
      <c r="I50" s="152" t="s">
        <v>321</v>
      </c>
      <c r="J50" s="152" t="s">
        <v>356</v>
      </c>
      <c r="K50" s="151" t="str">
        <f aca="false">K43</f>
        <v>ITG2G</v>
      </c>
      <c r="L50" s="152" t="s">
        <v>372</v>
      </c>
      <c r="M50" s="153" t="s">
        <v>329</v>
      </c>
      <c r="N50" s="199" t="s">
        <v>422</v>
      </c>
      <c r="O50" s="155" t="n">
        <v>1</v>
      </c>
      <c r="P50" s="69" t="n">
        <v>400000</v>
      </c>
      <c r="Q50" s="73" t="n">
        <v>0</v>
      </c>
      <c r="R50" s="73" t="n">
        <v>0</v>
      </c>
      <c r="S50" s="73" t="n">
        <v>0</v>
      </c>
      <c r="T50" s="69" t="n">
        <f aca="false">SUM(P50:S50)</f>
        <v>400000</v>
      </c>
      <c r="U50" s="162"/>
      <c r="V50" s="156"/>
      <c r="W50" s="156"/>
      <c r="X50" s="157"/>
      <c r="Y50" s="181" t="n">
        <v>3</v>
      </c>
    </row>
    <row r="51" customFormat="false" ht="66" hidden="false" customHeight="true" outlineLevel="0" collapsed="false">
      <c r="A51" s="146" t="s">
        <v>423</v>
      </c>
      <c r="B51" s="147" t="n">
        <v>39025</v>
      </c>
      <c r="C51" s="198" t="s">
        <v>424</v>
      </c>
      <c r="D51" s="149" t="n">
        <v>2026</v>
      </c>
      <c r="E51" s="160" t="s">
        <v>425</v>
      </c>
      <c r="F51" s="149" t="s">
        <v>60</v>
      </c>
      <c r="G51" s="149" t="s">
        <v>60</v>
      </c>
      <c r="H51" s="151" t="n">
        <v>20</v>
      </c>
      <c r="I51" s="152" t="s">
        <v>321</v>
      </c>
      <c r="J51" s="152" t="s">
        <v>332</v>
      </c>
      <c r="K51" s="151" t="s">
        <v>322</v>
      </c>
      <c r="L51" s="152" t="s">
        <v>372</v>
      </c>
      <c r="M51" s="153" t="s">
        <v>329</v>
      </c>
      <c r="N51" s="179" t="s">
        <v>426</v>
      </c>
      <c r="O51" s="155" t="n">
        <v>1</v>
      </c>
      <c r="P51" s="69" t="n">
        <v>1100000</v>
      </c>
      <c r="Q51" s="73" t="n">
        <v>0</v>
      </c>
      <c r="R51" s="73" t="n">
        <v>0</v>
      </c>
      <c r="S51" s="73" t="n">
        <v>0</v>
      </c>
      <c r="T51" s="69" t="n">
        <f aca="false">SUM(P51:S51)</f>
        <v>1100000</v>
      </c>
      <c r="U51" s="162"/>
      <c r="V51" s="156"/>
      <c r="W51" s="156"/>
      <c r="X51" s="157"/>
      <c r="Y51" s="181"/>
    </row>
    <row r="52" customFormat="false" ht="41.4" hidden="false" customHeight="true" outlineLevel="0" collapsed="false">
      <c r="A52" s="146" t="s">
        <v>427</v>
      </c>
      <c r="B52" s="147" t="n">
        <v>40025</v>
      </c>
      <c r="C52" s="198" t="s">
        <v>428</v>
      </c>
      <c r="D52" s="149" t="n">
        <v>2026</v>
      </c>
      <c r="E52" s="160" t="s">
        <v>429</v>
      </c>
      <c r="F52" s="149" t="s">
        <v>60</v>
      </c>
      <c r="G52" s="149" t="s">
        <v>60</v>
      </c>
      <c r="H52" s="151" t="n">
        <v>20</v>
      </c>
      <c r="I52" s="152" t="s">
        <v>321</v>
      </c>
      <c r="J52" s="152" t="s">
        <v>356</v>
      </c>
      <c r="K52" s="151" t="str">
        <f aca="false">K51</f>
        <v>ITG2G</v>
      </c>
      <c r="L52" s="152" t="s">
        <v>372</v>
      </c>
      <c r="M52" s="153" t="s">
        <v>329</v>
      </c>
      <c r="N52" s="173" t="s">
        <v>430</v>
      </c>
      <c r="O52" s="155" t="n">
        <v>1</v>
      </c>
      <c r="P52" s="69" t="n">
        <v>900000</v>
      </c>
      <c r="Q52" s="73" t="n">
        <v>0</v>
      </c>
      <c r="R52" s="73" t="n">
        <v>0</v>
      </c>
      <c r="S52" s="73" t="n">
        <v>0</v>
      </c>
      <c r="T52" s="69" t="n">
        <f aca="false">SUM(P52:S52)</f>
        <v>900000</v>
      </c>
      <c r="U52" s="162"/>
      <c r="V52" s="156"/>
      <c r="W52" s="156"/>
      <c r="X52" s="157"/>
      <c r="Y52" s="181"/>
    </row>
    <row r="53" customFormat="false" ht="66" hidden="false" customHeight="true" outlineLevel="0" collapsed="false">
      <c r="A53" s="146" t="s">
        <v>431</v>
      </c>
      <c r="B53" s="147" t="n">
        <v>41025</v>
      </c>
      <c r="C53" s="198" t="s">
        <v>432</v>
      </c>
      <c r="D53" s="149" t="n">
        <v>2026</v>
      </c>
      <c r="E53" s="160" t="s">
        <v>433</v>
      </c>
      <c r="F53" s="149" t="s">
        <v>60</v>
      </c>
      <c r="G53" s="149" t="s">
        <v>60</v>
      </c>
      <c r="H53" s="151" t="n">
        <v>20</v>
      </c>
      <c r="I53" s="152" t="s">
        <v>321</v>
      </c>
      <c r="J53" s="152" t="s">
        <v>332</v>
      </c>
      <c r="K53" s="151" t="s">
        <v>322</v>
      </c>
      <c r="L53" s="152" t="s">
        <v>372</v>
      </c>
      <c r="M53" s="153" t="s">
        <v>329</v>
      </c>
      <c r="N53" s="173" t="s">
        <v>434</v>
      </c>
      <c r="O53" s="155" t="n">
        <v>1</v>
      </c>
      <c r="P53" s="69" t="n">
        <v>710000</v>
      </c>
      <c r="Q53" s="73" t="n">
        <v>0</v>
      </c>
      <c r="R53" s="73" t="n">
        <v>0</v>
      </c>
      <c r="S53" s="73" t="n">
        <v>0</v>
      </c>
      <c r="T53" s="69" t="n">
        <f aca="false">SUM(P53:S53)</f>
        <v>710000</v>
      </c>
      <c r="U53" s="162"/>
      <c r="V53" s="156"/>
      <c r="W53" s="156"/>
      <c r="X53" s="157"/>
      <c r="Y53" s="181"/>
    </row>
    <row r="54" customFormat="false" ht="54.6" hidden="false" customHeight="true" outlineLevel="0" collapsed="false">
      <c r="A54" s="146" t="s">
        <v>435</v>
      </c>
      <c r="B54" s="147"/>
      <c r="C54" s="198" t="s">
        <v>436</v>
      </c>
      <c r="D54" s="149" t="n">
        <v>2026</v>
      </c>
      <c r="E54" s="160" t="s">
        <v>252</v>
      </c>
      <c r="F54" s="149" t="s">
        <v>60</v>
      </c>
      <c r="G54" s="149" t="s">
        <v>60</v>
      </c>
      <c r="H54" s="151" t="n">
        <v>20</v>
      </c>
      <c r="I54" s="152" t="s">
        <v>321</v>
      </c>
      <c r="J54" s="152" t="s">
        <v>437</v>
      </c>
      <c r="K54" s="151" t="s">
        <v>322</v>
      </c>
      <c r="L54" s="152" t="s">
        <v>372</v>
      </c>
      <c r="M54" s="153" t="s">
        <v>329</v>
      </c>
      <c r="N54" s="179" t="s">
        <v>438</v>
      </c>
      <c r="O54" s="155" t="n">
        <v>2</v>
      </c>
      <c r="P54" s="69" t="n">
        <v>0</v>
      </c>
      <c r="Q54" s="73" t="n">
        <v>2000000</v>
      </c>
      <c r="R54" s="73" t="n">
        <v>0</v>
      </c>
      <c r="S54" s="73" t="n">
        <v>0</v>
      </c>
      <c r="T54" s="69" t="n">
        <f aca="false">SUM(P54:S54)</f>
        <v>2000000</v>
      </c>
      <c r="U54" s="162"/>
      <c r="V54" s="156"/>
      <c r="W54" s="156"/>
      <c r="X54" s="157"/>
      <c r="Y54" s="181"/>
    </row>
    <row r="55" customFormat="false" ht="66" hidden="false" customHeight="true" outlineLevel="0" collapsed="false">
      <c r="A55" s="146" t="s">
        <v>439</v>
      </c>
      <c r="B55" s="147"/>
      <c r="C55" s="198" t="s">
        <v>436</v>
      </c>
      <c r="D55" s="149" t="n">
        <v>2026</v>
      </c>
      <c r="E55" s="160" t="s">
        <v>200</v>
      </c>
      <c r="F55" s="149" t="s">
        <v>60</v>
      </c>
      <c r="G55" s="149" t="s">
        <v>60</v>
      </c>
      <c r="H55" s="151" t="n">
        <v>20</v>
      </c>
      <c r="I55" s="152" t="s">
        <v>321</v>
      </c>
      <c r="J55" s="152" t="s">
        <v>440</v>
      </c>
      <c r="K55" s="151" t="s">
        <v>322</v>
      </c>
      <c r="L55" s="152" t="s">
        <v>372</v>
      </c>
      <c r="M55" s="153" t="s">
        <v>329</v>
      </c>
      <c r="N55" s="179" t="s">
        <v>441</v>
      </c>
      <c r="O55" s="155" t="n">
        <v>2</v>
      </c>
      <c r="P55" s="69" t="n">
        <v>0</v>
      </c>
      <c r="Q55" s="73" t="n">
        <v>0</v>
      </c>
      <c r="R55" s="73" t="n">
        <v>1100000</v>
      </c>
      <c r="S55" s="73" t="n">
        <v>0</v>
      </c>
      <c r="T55" s="69" t="n">
        <f aca="false">SUM(P55:S55)</f>
        <v>1100000</v>
      </c>
      <c r="U55" s="162"/>
      <c r="V55" s="156"/>
      <c r="W55" s="156"/>
      <c r="X55" s="157"/>
      <c r="Y55" s="181"/>
    </row>
    <row r="56" customFormat="false" ht="47.4" hidden="false" customHeight="true" outlineLevel="0" collapsed="false">
      <c r="A56" s="146" t="s">
        <v>442</v>
      </c>
      <c r="B56" s="147"/>
      <c r="C56" s="198" t="s">
        <v>436</v>
      </c>
      <c r="D56" s="149" t="n">
        <v>2026</v>
      </c>
      <c r="E56" s="160" t="s">
        <v>365</v>
      </c>
      <c r="F56" s="149" t="s">
        <v>60</v>
      </c>
      <c r="G56" s="149" t="s">
        <v>60</v>
      </c>
      <c r="H56" s="151" t="n">
        <v>20</v>
      </c>
      <c r="I56" s="152" t="s">
        <v>321</v>
      </c>
      <c r="J56" s="152" t="s">
        <v>352</v>
      </c>
      <c r="K56" s="151" t="s">
        <v>322</v>
      </c>
      <c r="L56" s="152" t="s">
        <v>372</v>
      </c>
      <c r="M56" s="153" t="s">
        <v>329</v>
      </c>
      <c r="N56" s="179" t="s">
        <v>443</v>
      </c>
      <c r="O56" s="155" t="n">
        <v>2</v>
      </c>
      <c r="P56" s="69" t="n">
        <v>0</v>
      </c>
      <c r="Q56" s="73" t="n">
        <v>0</v>
      </c>
      <c r="R56" s="73" t="n">
        <v>700000</v>
      </c>
      <c r="S56" s="73" t="n">
        <v>0</v>
      </c>
      <c r="T56" s="69" t="n">
        <f aca="false">SUM(P56:S56)</f>
        <v>700000</v>
      </c>
      <c r="U56" s="162"/>
      <c r="V56" s="156"/>
      <c r="W56" s="156"/>
      <c r="X56" s="157"/>
      <c r="Y56" s="181"/>
    </row>
    <row r="57" customFormat="false" ht="64.2" hidden="false" customHeight="true" outlineLevel="0" collapsed="false">
      <c r="A57" s="146" t="s">
        <v>444</v>
      </c>
      <c r="B57" s="147"/>
      <c r="C57" s="198" t="s">
        <v>436</v>
      </c>
      <c r="D57" s="149" t="n">
        <v>2026</v>
      </c>
      <c r="E57" s="160" t="s">
        <v>445</v>
      </c>
      <c r="F57" s="149" t="s">
        <v>60</v>
      </c>
      <c r="G57" s="149" t="s">
        <v>60</v>
      </c>
      <c r="H57" s="151" t="n">
        <v>20</v>
      </c>
      <c r="I57" s="152" t="s">
        <v>321</v>
      </c>
      <c r="J57" s="152" t="s">
        <v>446</v>
      </c>
      <c r="K57" s="151" t="s">
        <v>322</v>
      </c>
      <c r="L57" s="152" t="s">
        <v>372</v>
      </c>
      <c r="M57" s="153" t="s">
        <v>329</v>
      </c>
      <c r="N57" s="179" t="s">
        <v>447</v>
      </c>
      <c r="O57" s="155" t="n">
        <v>2</v>
      </c>
      <c r="P57" s="69"/>
      <c r="Q57" s="73"/>
      <c r="R57" s="73" t="n">
        <v>0</v>
      </c>
      <c r="S57" s="73" t="n">
        <v>2200000</v>
      </c>
      <c r="T57" s="69" t="n">
        <f aca="false">SUM(P57:S57)</f>
        <v>2200000</v>
      </c>
      <c r="U57" s="162"/>
      <c r="V57" s="156"/>
      <c r="W57" s="156"/>
      <c r="X57" s="157"/>
      <c r="Y57" s="181"/>
    </row>
    <row r="58" customFormat="false" ht="53.4" hidden="false" customHeight="true" outlineLevel="0" collapsed="false">
      <c r="A58" s="146" t="s">
        <v>448</v>
      </c>
      <c r="B58" s="147"/>
      <c r="C58" s="198" t="s">
        <v>436</v>
      </c>
      <c r="D58" s="149" t="n">
        <v>2027</v>
      </c>
      <c r="E58" s="160" t="s">
        <v>429</v>
      </c>
      <c r="F58" s="149" t="s">
        <v>60</v>
      </c>
      <c r="G58" s="149" t="s">
        <v>60</v>
      </c>
      <c r="H58" s="151" t="n">
        <v>20</v>
      </c>
      <c r="I58" s="152" t="s">
        <v>321</v>
      </c>
      <c r="J58" s="152" t="s">
        <v>449</v>
      </c>
      <c r="K58" s="151" t="s">
        <v>322</v>
      </c>
      <c r="L58" s="152" t="s">
        <v>372</v>
      </c>
      <c r="M58" s="153" t="s">
        <v>329</v>
      </c>
      <c r="N58" s="179" t="s">
        <v>450</v>
      </c>
      <c r="O58" s="155" t="n">
        <v>2</v>
      </c>
      <c r="P58" s="69"/>
      <c r="Q58" s="73"/>
      <c r="R58" s="73"/>
      <c r="S58" s="73" t="n">
        <v>1100000</v>
      </c>
      <c r="T58" s="69" t="n">
        <f aca="false">SUM(P58:S58)</f>
        <v>1100000</v>
      </c>
      <c r="U58" s="162"/>
      <c r="V58" s="156"/>
      <c r="W58" s="156"/>
      <c r="X58" s="157"/>
      <c r="Y58" s="181"/>
    </row>
    <row r="59" customFormat="false" ht="55.8" hidden="false" customHeight="true" outlineLevel="0" collapsed="false">
      <c r="A59" s="146" t="s">
        <v>451</v>
      </c>
      <c r="B59" s="147"/>
      <c r="C59" s="198" t="s">
        <v>436</v>
      </c>
      <c r="D59" s="149" t="n">
        <v>2027</v>
      </c>
      <c r="E59" s="160" t="s">
        <v>421</v>
      </c>
      <c r="F59" s="149" t="s">
        <v>60</v>
      </c>
      <c r="G59" s="149" t="s">
        <v>60</v>
      </c>
      <c r="H59" s="151" t="n">
        <v>20</v>
      </c>
      <c r="I59" s="152" t="s">
        <v>321</v>
      </c>
      <c r="J59" s="152" t="s">
        <v>452</v>
      </c>
      <c r="K59" s="151" t="s">
        <v>322</v>
      </c>
      <c r="L59" s="152" t="s">
        <v>372</v>
      </c>
      <c r="M59" s="153" t="s">
        <v>329</v>
      </c>
      <c r="N59" s="179" t="s">
        <v>453</v>
      </c>
      <c r="O59" s="155" t="n">
        <v>2</v>
      </c>
      <c r="P59" s="69"/>
      <c r="Q59" s="73"/>
      <c r="R59" s="73"/>
      <c r="S59" s="73" t="n">
        <v>950000</v>
      </c>
      <c r="T59" s="69" t="n">
        <f aca="false">SUM(P59:S59)</f>
        <v>950000</v>
      </c>
      <c r="U59" s="162"/>
      <c r="V59" s="156"/>
      <c r="W59" s="156"/>
      <c r="X59" s="157"/>
      <c r="Y59" s="181"/>
    </row>
    <row r="60" customFormat="false" ht="48" hidden="false" customHeight="true" outlineLevel="0" collapsed="false">
      <c r="A60" s="146" t="s">
        <v>454</v>
      </c>
      <c r="B60" s="147"/>
      <c r="C60" s="198" t="s">
        <v>436</v>
      </c>
      <c r="D60" s="149" t="n">
        <v>2027</v>
      </c>
      <c r="E60" s="160" t="s">
        <v>252</v>
      </c>
      <c r="F60" s="149" t="s">
        <v>60</v>
      </c>
      <c r="G60" s="149" t="s">
        <v>60</v>
      </c>
      <c r="H60" s="151" t="n">
        <v>20</v>
      </c>
      <c r="I60" s="152" t="s">
        <v>321</v>
      </c>
      <c r="J60" s="152" t="s">
        <v>356</v>
      </c>
      <c r="K60" s="151" t="s">
        <v>322</v>
      </c>
      <c r="L60" s="152" t="s">
        <v>372</v>
      </c>
      <c r="M60" s="153" t="s">
        <v>329</v>
      </c>
      <c r="N60" s="179" t="s">
        <v>455</v>
      </c>
      <c r="O60" s="155" t="n">
        <v>2</v>
      </c>
      <c r="P60" s="69" t="n">
        <v>0</v>
      </c>
      <c r="Q60" s="73" t="n">
        <v>0</v>
      </c>
      <c r="R60" s="73" t="n">
        <v>0</v>
      </c>
      <c r="S60" s="73" t="n">
        <v>600000</v>
      </c>
      <c r="T60" s="69" t="n">
        <f aca="false">SUM(P60:S60)</f>
        <v>600000</v>
      </c>
      <c r="U60" s="162"/>
      <c r="V60" s="156"/>
      <c r="W60" s="156"/>
      <c r="X60" s="157"/>
      <c r="Y60" s="181"/>
    </row>
    <row r="61" customFormat="false" ht="45.6" hidden="false" customHeight="true" outlineLevel="0" collapsed="false">
      <c r="A61" s="146" t="s">
        <v>456</v>
      </c>
      <c r="B61" s="147"/>
      <c r="C61" s="198" t="s">
        <v>457</v>
      </c>
      <c r="D61" s="149" t="n">
        <v>2026</v>
      </c>
      <c r="E61" s="160" t="s">
        <v>343</v>
      </c>
      <c r="F61" s="149" t="s">
        <v>60</v>
      </c>
      <c r="G61" s="149" t="s">
        <v>60</v>
      </c>
      <c r="H61" s="151" t="n">
        <v>20</v>
      </c>
      <c r="I61" s="152" t="s">
        <v>321</v>
      </c>
      <c r="J61" s="152" t="s">
        <v>440</v>
      </c>
      <c r="K61" s="151" t="s">
        <v>322</v>
      </c>
      <c r="L61" s="152" t="s">
        <v>372</v>
      </c>
      <c r="M61" s="153" t="s">
        <v>329</v>
      </c>
      <c r="N61" s="179" t="s">
        <v>458</v>
      </c>
      <c r="O61" s="155" t="n">
        <v>2</v>
      </c>
      <c r="P61" s="69"/>
      <c r="Q61" s="73" t="n">
        <v>0</v>
      </c>
      <c r="R61" s="73" t="n">
        <v>1000000</v>
      </c>
      <c r="S61" s="73"/>
      <c r="T61" s="69"/>
      <c r="U61" s="162"/>
      <c r="V61" s="156"/>
      <c r="W61" s="156"/>
      <c r="X61" s="157"/>
      <c r="Y61" s="181"/>
    </row>
    <row r="62" customFormat="false" ht="45.6" hidden="false" customHeight="true" outlineLevel="0" collapsed="false">
      <c r="A62" s="146"/>
      <c r="B62" s="147"/>
      <c r="C62" s="198"/>
      <c r="D62" s="149"/>
      <c r="E62" s="160"/>
      <c r="F62" s="149"/>
      <c r="G62" s="149"/>
      <c r="H62" s="151"/>
      <c r="I62" s="152"/>
      <c r="J62" s="152"/>
      <c r="K62" s="151"/>
      <c r="L62" s="152"/>
      <c r="M62" s="153"/>
      <c r="N62" s="173"/>
      <c r="O62" s="155"/>
      <c r="P62" s="69"/>
      <c r="Q62" s="73"/>
      <c r="R62" s="73"/>
      <c r="S62" s="73"/>
      <c r="T62" s="69" t="n">
        <f aca="false">SUM(P62:S62)</f>
        <v>0</v>
      </c>
      <c r="U62" s="162"/>
      <c r="V62" s="156"/>
      <c r="W62" s="156"/>
      <c r="X62" s="157"/>
      <c r="Y62" s="181"/>
    </row>
    <row r="63" customFormat="false" ht="40.95" hidden="false" customHeight="true" outlineLevel="0" collapsed="false">
      <c r="A63" s="15" t="s">
        <v>77</v>
      </c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P63" s="20" t="n">
        <f aca="false">SUM(P11:P62)</f>
        <v>24248904.7</v>
      </c>
      <c r="Q63" s="20" t="n">
        <f aca="false">SUM(Q11:Q62)</f>
        <v>23929391.35</v>
      </c>
      <c r="R63" s="20" t="n">
        <f aca="false">SUM(R11:R62)</f>
        <v>17347878.53</v>
      </c>
      <c r="S63" s="20" t="n">
        <f aca="false">SUM(S11:S62)</f>
        <v>14606186.06</v>
      </c>
      <c r="T63" s="20" t="n">
        <f aca="false">SUM(T11:T62)</f>
        <v>81632693.89</v>
      </c>
    </row>
    <row r="64" customFormat="false" ht="13.5" hidden="false" customHeight="true" outlineLevel="0" collapsed="false">
      <c r="A64" s="200"/>
      <c r="B64" s="200"/>
      <c r="C64" s="200"/>
      <c r="D64" s="200"/>
      <c r="E64" s="200"/>
      <c r="F64" s="200"/>
      <c r="G64" s="200"/>
      <c r="H64" s="200"/>
      <c r="I64" s="200"/>
      <c r="J64" s="200"/>
      <c r="K64" s="200"/>
      <c r="L64" s="200"/>
      <c r="M64" s="200"/>
      <c r="N64" s="200"/>
      <c r="P64" s="20"/>
      <c r="Q64" s="20"/>
      <c r="R64" s="20"/>
      <c r="S64" s="20"/>
      <c r="T64" s="20"/>
    </row>
    <row r="65" customFormat="false" ht="12.75" hidden="false" customHeight="true" outlineLevel="0" collapsed="false">
      <c r="A65" s="21" t="s">
        <v>459</v>
      </c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</row>
    <row r="66" customFormat="false" ht="12.75" hidden="false" customHeight="true" outlineLevel="0" collapsed="false">
      <c r="A66" s="21" t="s">
        <v>460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16" t="s">
        <v>18</v>
      </c>
      <c r="P66" s="16"/>
      <c r="Q66" s="16"/>
    </row>
    <row r="67" customFormat="false" ht="12.75" hidden="false" customHeight="true" outlineLevel="0" collapsed="false">
      <c r="A67" s="21" t="s">
        <v>461</v>
      </c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P67" s="17"/>
    </row>
    <row r="68" customFormat="false" ht="21" hidden="false" customHeight="true" outlineLevel="0" collapsed="false">
      <c r="A68" s="201" t="s">
        <v>462</v>
      </c>
      <c r="B68" s="201"/>
      <c r="C68" s="201"/>
      <c r="D68" s="201"/>
      <c r="E68" s="201"/>
      <c r="F68" s="201"/>
      <c r="G68" s="201"/>
      <c r="H68" s="201"/>
      <c r="I68" s="201"/>
      <c r="J68" s="201"/>
      <c r="K68" s="175"/>
      <c r="L68" s="175"/>
      <c r="M68" s="175"/>
      <c r="N68" s="175"/>
      <c r="O68" s="18" t="s">
        <v>463</v>
      </c>
      <c r="P68" s="18"/>
      <c r="Q68" s="18"/>
    </row>
    <row r="69" customFormat="false" ht="12.75" hidden="false" customHeight="true" outlineLevel="0" collapsed="false">
      <c r="A69" s="129" t="s">
        <v>464</v>
      </c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P69" s="17"/>
    </row>
    <row r="70" customFormat="false" ht="12.75" hidden="false" customHeight="true" outlineLevel="0" collapsed="false">
      <c r="A70" s="201" t="s">
        <v>465</v>
      </c>
      <c r="B70" s="201"/>
      <c r="C70" s="201"/>
      <c r="D70" s="201"/>
      <c r="E70" s="201"/>
      <c r="F70" s="201"/>
      <c r="G70" s="201"/>
      <c r="H70" s="201"/>
      <c r="I70" s="201"/>
      <c r="J70" s="201"/>
      <c r="K70" s="201"/>
      <c r="L70" s="201"/>
      <c r="M70" s="201"/>
      <c r="N70" s="175"/>
    </row>
    <row r="71" customFormat="false" ht="13.2" hidden="false" customHeight="false" outlineLevel="0" collapsed="false">
      <c r="K71" s="59"/>
    </row>
    <row r="72" customFormat="false" ht="13.2" hidden="false" customHeight="false" outlineLevel="0" collapsed="false">
      <c r="K72" s="59"/>
    </row>
    <row r="73" customFormat="false" ht="13.2" hidden="false" customHeight="false" outlineLevel="0" collapsed="false">
      <c r="K73" s="59"/>
    </row>
  </sheetData>
  <mergeCells count="39">
    <mergeCell ref="A1:T1"/>
    <mergeCell ref="A2:T2"/>
    <mergeCell ref="A4:T4"/>
    <mergeCell ref="A7:A9"/>
    <mergeCell ref="B7:B9"/>
    <mergeCell ref="C7:C9"/>
    <mergeCell ref="D7:D9"/>
    <mergeCell ref="E7:E9"/>
    <mergeCell ref="F7:F9"/>
    <mergeCell ref="G7:G9"/>
    <mergeCell ref="H7:J7"/>
    <mergeCell ref="K7:K9"/>
    <mergeCell ref="L7:L9"/>
    <mergeCell ref="M7:M9"/>
    <mergeCell ref="N7:N9"/>
    <mergeCell ref="O7:O9"/>
    <mergeCell ref="P7:X7"/>
    <mergeCell ref="Y7:Y9"/>
    <mergeCell ref="H8:H9"/>
    <mergeCell ref="I8:I9"/>
    <mergeCell ref="J8:J9"/>
    <mergeCell ref="P8:P9"/>
    <mergeCell ref="Q8:Q9"/>
    <mergeCell ref="R8:R9"/>
    <mergeCell ref="S8:S9"/>
    <mergeCell ref="T8:T9"/>
    <mergeCell ref="U8:U9"/>
    <mergeCell ref="V8:V9"/>
    <mergeCell ref="C44:E44"/>
    <mergeCell ref="C49:E49"/>
    <mergeCell ref="A63:N63"/>
    <mergeCell ref="A65:N65"/>
    <mergeCell ref="A66:N66"/>
    <mergeCell ref="O66:Q66"/>
    <mergeCell ref="A67:N67"/>
    <mergeCell ref="A68:J68"/>
    <mergeCell ref="O68:Q68"/>
    <mergeCell ref="A69:N69"/>
    <mergeCell ref="A70:M70"/>
  </mergeCells>
  <printOptions headings="false" gridLines="true" gridLinesSet="true" horizontalCentered="true" verticalCentered="true"/>
  <pageMargins left="0.25" right="0.25" top="0.75" bottom="0.75" header="0.511805555555555" footer="0.511805555555555"/>
  <pageSetup paperSize="8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F21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E20" activeCellId="0" sqref="E20"/>
    </sheetView>
  </sheetViews>
  <sheetFormatPr defaultColWidth="9.01171875" defaultRowHeight="13.2" zeroHeight="false" outlineLevelRow="0" outlineLevelCol="0"/>
  <cols>
    <col collapsed="false" customWidth="true" hidden="false" outlineLevel="0" max="1" min="1" style="1" width="18.66"/>
    <col collapsed="false" customWidth="true" hidden="false" outlineLevel="0" max="2" min="2" style="1" width="25.89"/>
    <col collapsed="false" customWidth="true" hidden="false" outlineLevel="0" max="3" min="3" style="1" width="32"/>
    <col collapsed="false" customWidth="true" hidden="false" outlineLevel="0" max="4" min="4" style="1" width="24.56"/>
    <col collapsed="false" customWidth="true" hidden="false" outlineLevel="0" max="5" min="5" style="1" width="22.33"/>
    <col collapsed="false" customWidth="true" hidden="false" outlineLevel="0" max="6" min="6" style="1" width="28.89"/>
    <col collapsed="false" customWidth="false" hidden="false" outlineLevel="0" max="1024" min="7" style="1" width="9"/>
  </cols>
  <sheetData>
    <row r="1" customFormat="false" ht="18.75" hidden="false" customHeight="true" outlineLevel="0" collapsed="false">
      <c r="A1" s="3" t="s">
        <v>466</v>
      </c>
      <c r="B1" s="3"/>
      <c r="C1" s="3"/>
      <c r="D1" s="3"/>
      <c r="E1" s="3"/>
      <c r="F1" s="3"/>
    </row>
    <row r="2" customFormat="false" ht="17.4" hidden="false" customHeight="false" outlineLevel="0" collapsed="false">
      <c r="A2" s="3" t="s">
        <v>1</v>
      </c>
      <c r="B2" s="3"/>
      <c r="C2" s="3"/>
      <c r="D2" s="3"/>
      <c r="E2" s="3"/>
      <c r="F2" s="3"/>
    </row>
    <row r="3" customFormat="false" ht="15.6" hidden="false" customHeight="false" outlineLevel="0" collapsed="false">
      <c r="A3" s="22"/>
      <c r="B3" s="22"/>
      <c r="C3" s="22"/>
      <c r="D3" s="22"/>
      <c r="E3" s="22"/>
    </row>
    <row r="4" customFormat="false" ht="17.4" hidden="false" customHeight="false" outlineLevel="0" collapsed="false">
      <c r="A4" s="23" t="s">
        <v>467</v>
      </c>
      <c r="B4" s="23"/>
      <c r="C4" s="23"/>
      <c r="D4" s="23"/>
      <c r="E4" s="23"/>
      <c r="F4" s="23"/>
    </row>
    <row r="5" customFormat="false" ht="18" hidden="false" customHeight="true" outlineLevel="0" collapsed="false">
      <c r="A5" s="23" t="s">
        <v>468</v>
      </c>
      <c r="B5" s="23"/>
      <c r="C5" s="23"/>
      <c r="D5" s="23"/>
      <c r="E5" s="23"/>
      <c r="F5" s="23"/>
    </row>
    <row r="7" customFormat="false" ht="12.75" hidden="false" customHeight="true" outlineLevel="0" collapsed="false">
      <c r="A7" s="26" t="s">
        <v>161</v>
      </c>
      <c r="B7" s="25" t="s">
        <v>162</v>
      </c>
      <c r="C7" s="26" t="s">
        <v>163</v>
      </c>
      <c r="D7" s="25" t="s">
        <v>166</v>
      </c>
      <c r="E7" s="26" t="s">
        <v>168</v>
      </c>
      <c r="F7" s="26" t="s">
        <v>469</v>
      </c>
    </row>
    <row r="8" customFormat="false" ht="13.2" hidden="false" customHeight="false" outlineLevel="0" collapsed="false">
      <c r="A8" s="26"/>
      <c r="B8" s="25"/>
      <c r="C8" s="26"/>
      <c r="D8" s="25"/>
      <c r="E8" s="26"/>
      <c r="F8" s="26"/>
    </row>
    <row r="9" customFormat="false" ht="12.75" hidden="false" customHeight="true" outlineLevel="0" collapsed="false">
      <c r="A9" s="26"/>
      <c r="B9" s="25"/>
      <c r="C9" s="26"/>
      <c r="D9" s="25"/>
      <c r="E9" s="26"/>
      <c r="F9" s="26"/>
    </row>
    <row r="10" customFormat="false" ht="13.2" hidden="false" customHeight="false" outlineLevel="0" collapsed="false">
      <c r="A10" s="26"/>
      <c r="B10" s="25"/>
      <c r="C10" s="26"/>
      <c r="D10" s="25"/>
      <c r="E10" s="26"/>
      <c r="F10" s="26"/>
    </row>
    <row r="11" customFormat="false" ht="50.25" hidden="false" customHeight="true" outlineLevel="0" collapsed="false">
      <c r="A11" s="63" t="s">
        <v>178</v>
      </c>
      <c r="B11" s="202" t="s">
        <v>470</v>
      </c>
      <c r="C11" s="202" t="s">
        <v>470</v>
      </c>
      <c r="D11" s="202" t="s">
        <v>470</v>
      </c>
      <c r="E11" s="202" t="s">
        <v>179</v>
      </c>
      <c r="F11" s="28" t="s">
        <v>45</v>
      </c>
    </row>
    <row r="12" customFormat="false" ht="45" hidden="false" customHeight="true" outlineLevel="0" collapsed="false">
      <c r="A12" s="162"/>
      <c r="B12" s="149"/>
      <c r="C12" s="203"/>
      <c r="D12" s="162"/>
      <c r="E12" s="204"/>
      <c r="F12" s="63"/>
    </row>
    <row r="13" customFormat="false" ht="13.2" hidden="false" customHeight="false" outlineLevel="0" collapsed="false">
      <c r="A13" s="162"/>
      <c r="B13" s="149"/>
      <c r="C13" s="203"/>
      <c r="D13" s="63"/>
      <c r="E13" s="204"/>
      <c r="F13" s="63"/>
    </row>
    <row r="14" customFormat="false" ht="13.2" hidden="false" customHeight="false" outlineLevel="0" collapsed="false">
      <c r="A14" s="205"/>
      <c r="B14" s="206"/>
      <c r="C14" s="207"/>
      <c r="D14" s="60"/>
      <c r="E14" s="208"/>
      <c r="F14" s="60"/>
    </row>
    <row r="15" customFormat="false" ht="13.2" hidden="false" customHeight="false" outlineLevel="0" collapsed="false">
      <c r="A15" s="207"/>
      <c r="C15" s="16" t="s">
        <v>18</v>
      </c>
      <c r="D15" s="16"/>
      <c r="E15" s="16"/>
    </row>
    <row r="16" customFormat="false" ht="13.2" hidden="false" customHeight="false" outlineLevel="0" collapsed="false">
      <c r="D16" s="17"/>
    </row>
    <row r="17" customFormat="false" ht="12.75" hidden="false" customHeight="true" outlineLevel="0" collapsed="false">
      <c r="C17" s="18" t="s">
        <v>19</v>
      </c>
      <c r="D17" s="18"/>
      <c r="E17" s="18"/>
    </row>
    <row r="20" customFormat="false" ht="30" hidden="false" customHeight="true" outlineLevel="0" collapsed="false">
      <c r="A20" s="42" t="s">
        <v>471</v>
      </c>
      <c r="B20" s="42"/>
    </row>
    <row r="21" customFormat="false" ht="39" hidden="false" customHeight="true" outlineLevel="0" collapsed="false">
      <c r="A21" s="42"/>
      <c r="B21" s="42"/>
    </row>
  </sheetData>
  <mergeCells count="15">
    <mergeCell ref="A1:F1"/>
    <mergeCell ref="A2:F2"/>
    <mergeCell ref="A3:E3"/>
    <mergeCell ref="A4:F4"/>
    <mergeCell ref="A5:F5"/>
    <mergeCell ref="A7:A10"/>
    <mergeCell ref="B7:B10"/>
    <mergeCell ref="C7:C10"/>
    <mergeCell ref="D7:D10"/>
    <mergeCell ref="E7:E10"/>
    <mergeCell ref="F7:F10"/>
    <mergeCell ref="C15:E15"/>
    <mergeCell ref="C17:E17"/>
    <mergeCell ref="A20:B20"/>
    <mergeCell ref="A21:B21"/>
  </mergeCells>
  <printOptions headings="false" gridLines="false" gridLinesSet="true" horizontalCentered="true" verticalCentered="false"/>
  <pageMargins left="0.39375" right="0.39375" top="0.39375" bottom="0.393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7409</TotalTime>
  <Application>LibreOffice/6.4.7.2$Windows_x86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2016-06-08T15:54:56Z</dcterms:created>
  <dc:creator>ANSALDI Francesca 1878</dc:creator>
  <dc:description/>
  <dc:language>it-IT</dc:language>
  <cp:lastModifiedBy>Giuseppe Pinna</cp:lastModifiedBy>
  <cp:lastPrinted>2025-06-27T10:06:39Z</cp:lastPrinted>
  <dcterms:modified xsi:type="dcterms:W3CDTF">2025-08-28T10:38:59Z</dcterms:modified>
  <cp:revision>188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