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E:\viabilità\PROGRAMMA TRIENNALE OPERE PUBBLICHE\quinta var programma triennale 2025 2027 SETT EDILIZIA\"/>
    </mc:Choice>
  </mc:AlternateContent>
  <xr:revisionPtr revIDLastSave="0" documentId="8_{71058C8E-FBD2-4794-B4B7-1A5F64F0E885}" xr6:coauthVersionLast="47" xr6:coauthVersionMax="47" xr10:uidLastSave="{00000000-0000-0000-0000-000000000000}"/>
  <bookViews>
    <workbookView xWindow="28680" yWindow="-120" windowWidth="29040" windowHeight="15840" tabRatio="500" activeTab="4" xr2:uid="{00000000-000D-0000-FFFF-FFFF00000000}"/>
  </bookViews>
  <sheets>
    <sheet name="Scheda A" sheetId="1" r:id="rId1"/>
    <sheet name="Scheda B" sheetId="2" r:id="rId2"/>
    <sheet name="Scheda C" sheetId="3" r:id="rId3"/>
    <sheet name="Scheda E" sheetId="4" r:id="rId4"/>
    <sheet name="Scheda D" sheetId="5" r:id="rId5"/>
    <sheet name="Scheda F" sheetId="6" r:id="rId6"/>
  </sheets>
  <definedNames>
    <definedName name="_xlnm.Print_Area" localSheetId="0">'Scheda A'!$A$1:$E$26</definedName>
    <definedName name="_xlnm.Print_Area" localSheetId="1">'Scheda B'!$A$1:$R$71</definedName>
    <definedName name="_xlnm.Print_Area" localSheetId="2">'Scheda C'!$A$1:$P$42</definedName>
    <definedName name="_xlnm.Print_Area" localSheetId="4">'Scheda D'!$A$1:$Y$76</definedName>
    <definedName name="_xlnm.Print_Area" localSheetId="3">'Scheda E'!$A$1:$N$65</definedName>
    <definedName name="_xlnm.Print_Area" localSheetId="5">'Scheda F'!$A$1:$F$20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1" l="1"/>
  <c r="E9" i="1"/>
  <c r="C9" i="1"/>
  <c r="Q67" i="5"/>
  <c r="C16" i="1"/>
  <c r="F45" i="4"/>
  <c r="E45" i="4"/>
  <c r="F42" i="4"/>
  <c r="T67" i="5"/>
  <c r="S67" i="5"/>
  <c r="R67" i="5"/>
  <c r="P67" i="5"/>
  <c r="T66" i="5"/>
  <c r="T65" i="5"/>
  <c r="T64" i="5"/>
  <c r="B12" i="1"/>
  <c r="B9" i="1"/>
  <c r="B16" i="1" s="1"/>
  <c r="F18" i="2"/>
  <c r="B39" i="4"/>
  <c r="C39" i="4"/>
  <c r="D39" i="4"/>
  <c r="E39" i="4"/>
  <c r="H39" i="4"/>
  <c r="N39" i="4"/>
  <c r="K52" i="5"/>
  <c r="K50" i="5"/>
  <c r="T60" i="5" l="1"/>
  <c r="T59" i="5"/>
  <c r="T58" i="5"/>
  <c r="T57" i="5"/>
  <c r="T56" i="5"/>
  <c r="T55" i="5"/>
  <c r="T54" i="5"/>
  <c r="T52" i="5"/>
  <c r="T53" i="5"/>
  <c r="T51" i="5"/>
  <c r="T50" i="5" l="1"/>
  <c r="F39" i="4" s="1"/>
  <c r="N49" i="5"/>
  <c r="H37" i="4"/>
  <c r="H36" i="4"/>
  <c r="F37" i="4"/>
  <c r="F36" i="4"/>
  <c r="D37" i="4"/>
  <c r="D36" i="4"/>
  <c r="C37" i="4"/>
  <c r="C36" i="4"/>
  <c r="B37" i="4"/>
  <c r="B36" i="4"/>
  <c r="T48" i="5"/>
  <c r="T47" i="5"/>
  <c r="E12" i="1"/>
  <c r="N35" i="4"/>
  <c r="H35" i="4"/>
  <c r="F35" i="4"/>
  <c r="D35" i="4"/>
  <c r="C35" i="4"/>
  <c r="B35" i="4"/>
  <c r="N34" i="4"/>
  <c r="H34" i="4"/>
  <c r="D34" i="4"/>
  <c r="C34" i="4"/>
  <c r="B34" i="4"/>
  <c r="T46" i="5"/>
  <c r="T45" i="5"/>
  <c r="F34" i="4" s="1"/>
  <c r="F32" i="4"/>
  <c r="E32" i="4"/>
  <c r="D32" i="4"/>
  <c r="C32" i="4"/>
  <c r="B32" i="4"/>
  <c r="F31" i="4" l="1"/>
  <c r="E31" i="4"/>
  <c r="D31" i="4"/>
  <c r="C31" i="4"/>
  <c r="B31" i="4"/>
  <c r="T21" i="5"/>
  <c r="E30" i="4"/>
  <c r="E23" i="4"/>
  <c r="C14" i="4"/>
  <c r="T40" i="5"/>
  <c r="F29" i="4" s="1"/>
  <c r="T38" i="5"/>
  <c r="T35" i="5"/>
  <c r="S34" i="5"/>
  <c r="R34" i="5"/>
  <c r="S32" i="5"/>
  <c r="T32" i="5" s="1"/>
  <c r="F27" i="4" s="1"/>
  <c r="S31" i="5"/>
  <c r="R31" i="5"/>
  <c r="T30" i="5"/>
  <c r="T28" i="5"/>
  <c r="T27" i="5"/>
  <c r="T26" i="5"/>
  <c r="T25" i="5"/>
  <c r="T20" i="5"/>
  <c r="T19" i="5"/>
  <c r="T18" i="5"/>
  <c r="T17" i="5"/>
  <c r="P16" i="5"/>
  <c r="T13" i="5"/>
  <c r="F12" i="4" s="1"/>
  <c r="B12" i="5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40" i="5" s="1"/>
  <c r="B41" i="5" s="1"/>
  <c r="T11" i="5"/>
  <c r="F30" i="4"/>
  <c r="D30" i="4"/>
  <c r="C30" i="4"/>
  <c r="B30" i="4"/>
  <c r="E29" i="4"/>
  <c r="D29" i="4"/>
  <c r="C29" i="4"/>
  <c r="E27" i="4"/>
  <c r="C27" i="4"/>
  <c r="B27" i="4"/>
  <c r="E26" i="4"/>
  <c r="C26" i="4"/>
  <c r="B26" i="4"/>
  <c r="D25" i="4"/>
  <c r="C25" i="4"/>
  <c r="B25" i="4"/>
  <c r="D24" i="4"/>
  <c r="C24" i="4"/>
  <c r="B24" i="4"/>
  <c r="D23" i="4"/>
  <c r="B23" i="4"/>
  <c r="D22" i="4"/>
  <c r="B22" i="4"/>
  <c r="D21" i="4"/>
  <c r="B21" i="4"/>
  <c r="D20" i="4"/>
  <c r="F19" i="4"/>
  <c r="E18" i="4"/>
  <c r="F18" i="4" s="1"/>
  <c r="D18" i="4"/>
  <c r="E17" i="4"/>
  <c r="F17" i="4" s="1"/>
  <c r="D17" i="4"/>
  <c r="D16" i="4"/>
  <c r="D14" i="4"/>
  <c r="B14" i="4"/>
  <c r="E12" i="4"/>
  <c r="D12" i="4"/>
  <c r="B12" i="4"/>
  <c r="A12" i="4"/>
  <c r="D11" i="4"/>
  <c r="B11" i="4"/>
  <c r="A11" i="4"/>
  <c r="H18" i="2"/>
  <c r="B16" i="2"/>
  <c r="A16" i="2"/>
  <c r="B15" i="2"/>
  <c r="A15" i="2"/>
  <c r="A14" i="2"/>
  <c r="E15" i="1"/>
  <c r="E14" i="1"/>
  <c r="E13" i="1"/>
  <c r="E11" i="1"/>
  <c r="E10" i="1"/>
  <c r="D9" i="1" l="1"/>
  <c r="T16" i="5"/>
  <c r="T34" i="5"/>
  <c r="F26" i="4"/>
  <c r="E14" i="4"/>
  <c r="T31" i="5"/>
  <c r="F11" i="4"/>
  <c r="F23" i="4"/>
  <c r="F24" i="4"/>
  <c r="F21" i="4"/>
  <c r="D16" i="1" l="1"/>
  <c r="F14" i="4"/>
  <c r="F22" i="4"/>
</calcChain>
</file>

<file path=xl/sharedStrings.xml><?xml version="1.0" encoding="utf-8"?>
<sst xmlns="http://schemas.openxmlformats.org/spreadsheetml/2006/main" count="1157" uniqueCount="488">
  <si>
    <r>
      <rPr>
        <b/>
        <sz val="14"/>
        <color rgb="FF333333"/>
        <rFont val="Times New Roman"/>
        <family val="1"/>
        <charset val="1"/>
      </rPr>
      <t>ALLEGATO I - SCHEDA</t>
    </r>
    <r>
      <rPr>
        <b/>
        <sz val="14"/>
        <color rgb="FFFF4000"/>
        <rFont val="Times New Roman"/>
        <family val="1"/>
        <charset val="1"/>
      </rPr>
      <t xml:space="preserve"> </t>
    </r>
    <r>
      <rPr>
        <b/>
        <sz val="14"/>
        <color rgb="FF003366"/>
        <rFont val="Times New Roman"/>
        <family val="1"/>
        <charset val="1"/>
      </rPr>
      <t xml:space="preserve">A </t>
    </r>
    <r>
      <rPr>
        <b/>
        <sz val="14"/>
        <color rgb="FF333333"/>
        <rFont val="Times New Roman"/>
        <family val="1"/>
        <charset val="1"/>
      </rPr>
      <t>: PROGRAMMA TRIENNALE DELLE OPERE PUBBLICHE 2025/2027</t>
    </r>
  </si>
  <si>
    <t xml:space="preserve">PROVINCIA DI ORISTANO </t>
  </si>
  <si>
    <t>QUADRO DELLE RISORSE NECESSARIE ALLA REALIZZAZIONE DEL PROGRAMMA (1)</t>
  </si>
  <si>
    <t>TIPOLOGIA RISORSE</t>
  </si>
  <si>
    <t>Arco temporale di validità del programma</t>
  </si>
  <si>
    <t>Disponibilità finanziaria</t>
  </si>
  <si>
    <t>Importo Totale</t>
  </si>
  <si>
    <t>Primo anno</t>
  </si>
  <si>
    <t>Secondo anno</t>
  </si>
  <si>
    <t>Terzo anno</t>
  </si>
  <si>
    <t>risorse derivanti da entrate aventi destinazione vincolata per legge</t>
  </si>
  <si>
    <t>risorse derivanti da entrate acquisite mediante contrazione di mutuo</t>
  </si>
  <si>
    <t>risorse acquisite mediante apporti di capitali privati</t>
  </si>
  <si>
    <t>stanziamenti di bilancio</t>
  </si>
  <si>
    <t>finanziamenti acquisibili ai sensi dell'articolo 3 del decreto-legge 31 ottobre 1990, n. 310, convertito con modificazioni dalla legge 22 dicembre 1990, n. 403</t>
  </si>
  <si>
    <t>risorse derivanti da trasferimento di immobili ex art.191 D.Lgs. 50/2016
(SCHEDA C)</t>
  </si>
  <si>
    <t>Altra tipologia</t>
  </si>
  <si>
    <t>Totali</t>
  </si>
  <si>
    <t>Il referente del programma</t>
  </si>
  <si>
    <t>Annotazioni</t>
  </si>
  <si>
    <r>
      <rPr>
        <sz val="10"/>
        <color rgb="FF333333"/>
        <rFont val="Arial"/>
        <family val="2"/>
        <charset val="1"/>
      </rPr>
      <t>(1) I dati del quadro delle risorse sono calcolati come somma delle informazioni elementari relative a ciascun intervento di cui alla scheda E</t>
    </r>
    <r>
      <rPr>
        <sz val="10"/>
        <color rgb="FFFF4000"/>
        <rFont val="Arial"/>
        <family val="2"/>
        <charset val="1"/>
      </rPr>
      <t xml:space="preserve"> </t>
    </r>
    <r>
      <rPr>
        <sz val="10"/>
        <color rgb="FF333333"/>
        <rFont val="Arial"/>
        <family val="2"/>
        <charset val="1"/>
      </rPr>
      <t>e alla scheda C. Dette informazioni sono acquisite dal sistema (software) e rese disponibili in banca dati ma non visualizzate nel programma.</t>
    </r>
  </si>
  <si>
    <t>ALLEGATO I - SCHEDA B: PROGRAMMA TRIENNALE DELLE OPERE PUBBLICHE 2025/2027</t>
  </si>
  <si>
    <t>PROVINCIA DI ORISTANO</t>
  </si>
  <si>
    <t>ELENCO DELLE OPERE INCOMPIUTE</t>
  </si>
  <si>
    <t>Elenco delle Opere Incompiute</t>
  </si>
  <si>
    <t>CUP (1)</t>
  </si>
  <si>
    <t>Descrizione Opera</t>
  </si>
  <si>
    <t>Determinazioni dell'amministrazione</t>
  </si>
  <si>
    <t>ambito di interesse dell'opera</t>
  </si>
  <si>
    <t>anno ultimo quadro economico approvato</t>
  </si>
  <si>
    <t>Importo complessivo dell'intervento (3)</t>
  </si>
  <si>
    <t>Importo complessivo lavori (4)</t>
  </si>
  <si>
    <t>Oneri necessari per l'ultimazione dei lavori</t>
  </si>
  <si>
    <t>Importo ultimo SAL</t>
  </si>
  <si>
    <t>Percentuale avanzamento lavori (4)</t>
  </si>
  <si>
    <t>Causa per la quale l'opera è incompiuta</t>
  </si>
  <si>
    <t>L'opera è attualmente fruibile, anche parzialmente, dalla collettività?</t>
  </si>
  <si>
    <t>Stato di realizzazione ex comma 2 art.1 DM 42/2013</t>
  </si>
  <si>
    <t>Possibile utilizzo ridimensionato dell'Opera</t>
  </si>
  <si>
    <t>Destinazione d'uso</t>
  </si>
  <si>
    <t xml:space="preserve"> Cessione a titolo di corrispettivo per la realizzazione di altra opera pubblica ai sensi dell’articolo 191 del Codice</t>
  </si>
  <si>
    <t>Vendita ovvero demolizione (5)</t>
  </si>
  <si>
    <t>Parte di infrastruttura di rete</t>
  </si>
  <si>
    <t>codice</t>
  </si>
  <si>
    <t>testo</t>
  </si>
  <si>
    <t>Tabella B.1</t>
  </si>
  <si>
    <t>Tabella B.2</t>
  </si>
  <si>
    <t>aaaa</t>
  </si>
  <si>
    <t>valore</t>
  </si>
  <si>
    <t>percentuale</t>
  </si>
  <si>
    <t>Tabella B.3</t>
  </si>
  <si>
    <t>si/no</t>
  </si>
  <si>
    <t>Tabella B.4</t>
  </si>
  <si>
    <t>Tabella B.5</t>
  </si>
  <si>
    <t>F18G06000070003</t>
  </si>
  <si>
    <t>Lavori di completamento ex università di Oristano</t>
  </si>
  <si>
    <t>Si intende riprendere l'esecuzione dell'opera una volta reperiti i necessari finanziamenti aggiuntivi</t>
  </si>
  <si>
    <t>Regionale</t>
  </si>
  <si>
    <t>Fallimento della ditta</t>
  </si>
  <si>
    <t>no</t>
  </si>
  <si>
    <t>Lettera B</t>
  </si>
  <si>
    <t>lettera B</t>
  </si>
  <si>
    <t>Precedente al 01/01/2003</t>
  </si>
  <si>
    <t xml:space="preserve">Circonvallazione dell'abitato di Bonarcado </t>
  </si>
  <si>
    <t>Nazionale</t>
  </si>
  <si>
    <t>100% 1° lotto</t>
  </si>
  <si>
    <t>mancanza di fondi</t>
  </si>
  <si>
    <t>sì</t>
  </si>
  <si>
    <t>1° lotto ultimato</t>
  </si>
  <si>
    <t xml:space="preserve">prevista in progetto </t>
  </si>
  <si>
    <t>CIRCONVALLAZONE DI ORISTANO</t>
  </si>
  <si>
    <t>Progetto di completamento in fase di aggiornamento</t>
  </si>
  <si>
    <t>Risoluzione del contratto</t>
  </si>
  <si>
    <t>si</t>
  </si>
  <si>
    <t>b)</t>
  </si>
  <si>
    <t>d)</t>
  </si>
  <si>
    <t>Note</t>
  </si>
  <si>
    <t>(1) Indica il CUP del progetto di investimento nel quale l'opera incompiuta rientra: è obbligatorio per tutti i progetti avviati dal 1 gennaio 2003</t>
  </si>
  <si>
    <t>(2) Indica l'eventuale Cup master dell'ogetto progettuale al quale l'opera è eventualmente associata</t>
  </si>
  <si>
    <t>(3) Importo riferito all'ultimo quadro economico approvato</t>
  </si>
  <si>
    <t>(4) Percentuale di avanzamento dei lavori rispetto all'ultimo progetto approvato</t>
  </si>
  <si>
    <t>(5)  In caso di vendita l'immobile deve essere riportato nell'elenco di cui alla scheda C ; in caso di demolizione l'intervento deve essere riportato fra gli interventi del programma di cui alla scheda D</t>
  </si>
  <si>
    <t>a) è stata dichiarata l'insussistenza dell'interesse pubblico al completamento ed alla fruibilità dell'opera</t>
  </si>
  <si>
    <t>b) si intende riprendere l'esecuzione dell'opera senza necessari finanziamenti aggiuntivi</t>
  </si>
  <si>
    <t>c) si intende riprendere l'esecuzione dell'opera avendo già reperito i necessari finanziamenti aggiuntivi</t>
  </si>
  <si>
    <t>d) si intende riprendere l'esecuzione dell'opera una volta reperiti i necessari finanziamenti aggiuntivi</t>
  </si>
  <si>
    <t>a) nazionale</t>
  </si>
  <si>
    <t>b) regionale</t>
  </si>
  <si>
    <t>a) mancanza di fondi</t>
  </si>
  <si>
    <t>b1) cause tecniche: protrarsi di circostanze speciali che hanno determinato la sospensione dei lavori e/o l'esigenza di una variante progettuale</t>
  </si>
  <si>
    <t>b2) cause tecniche: presenza di contenzioso</t>
  </si>
  <si>
    <t>c) sopravvenute nuove norme tecniche o disposizioni di legge</t>
  </si>
  <si>
    <t>d) fallimento, liquidazione coatta  e  concordato   preventivo
dell'impresa appaltatrice, risoluzione del contratto,  o
recesso dal contratto  ai  sensi  delle  vigenti  disposizioni  in
materia di antimafia</t>
  </si>
  <si>
    <t>e) mancato interesse al completamento  da  parte  della  stazione
appaltante,   dell'ente   aggiudicatore   o   di    altro    soggetto
aggiudicatore</t>
  </si>
  <si>
    <t>a) i lavori di realizzazione, avviati, risultano interrotti oltre il termine contrattualmente previsto per l'ultimazione (Art. 1 c2, lettera a), DM 42/2013)</t>
  </si>
  <si>
    <t>b) i lavori di realizzazione, avviati, risultano interrotti oltre il termine contrattualmente previsto per l'ultimazione non sussistendo allo stato, le condizioni di riavvio degli stessi. (Art. 1 c2, lettera b), DM 42/2013)</t>
  </si>
  <si>
    <t xml:space="preserve">c) i lavori di realizzazione, ultimati, non sono stati collaudati nel termine previsto (… ) come accertato nel corso delle operazioni di collaudo. (Art. 1 c2, lettera c), DM 42/2013) </t>
  </si>
  <si>
    <t xml:space="preserve">a) prevista in progetto </t>
  </si>
  <si>
    <t>b) diversa da quella prevista in progetto</t>
  </si>
  <si>
    <t>Ulteriori dati (campi da compilare resi disponibili in banca dati ma non visualizzate nel Programma triennale).</t>
  </si>
  <si>
    <t>Descrizione dell'opera</t>
  </si>
  <si>
    <t>Dimensionamento dell'intervento (unità di misura)</t>
  </si>
  <si>
    <t>unità di misura</t>
  </si>
  <si>
    <t>Dimensionamento dell'intervento (valore)</t>
  </si>
  <si>
    <t>valore (mq, mc …)</t>
  </si>
  <si>
    <t>L'opera risulta rispondente a tutti i requisiti del capitolato</t>
  </si>
  <si>
    <t>L'opera risulta rispondente a tutti i requisiti dell'ultimo progetto approvato</t>
  </si>
  <si>
    <t>Fonti di finanziamento (se intervento lavoro di completamento non incluso in scheda D)</t>
  </si>
  <si>
    <t>Sponsorizzazione</t>
  </si>
  <si>
    <t>Finanza di progetto</t>
  </si>
  <si>
    <t>Costo progetto</t>
  </si>
  <si>
    <t>importo</t>
  </si>
  <si>
    <t>Finanziamento assegnato</t>
  </si>
  <si>
    <t>Tipologia copertura finanziaria</t>
  </si>
  <si>
    <t>Comunitaria</t>
  </si>
  <si>
    <t>Statale</t>
  </si>
  <si>
    <t>Provinciale</t>
  </si>
  <si>
    <t>Comunale</t>
  </si>
  <si>
    <t>Altra Pubblica</t>
  </si>
  <si>
    <t>Privata</t>
  </si>
  <si>
    <t>ALLEGATO I - SCHEDA C : PROGRAMMA TRIENNALE DELLE OPERE PUBBLICHE 2025/2027</t>
  </si>
  <si>
    <t xml:space="preserve">ELENCO DEGLI IMMOBILI DISPONIBILI </t>
  </si>
  <si>
    <t>Elenco degli immobili disponibili art. 202 del codice</t>
  </si>
  <si>
    <t>Codice univoco immobile (1)</t>
  </si>
  <si>
    <t>Riferimento CUI intervento (2)</t>
  </si>
  <si>
    <t>Riferimento CUP Opera Incompiuta (3)</t>
  </si>
  <si>
    <t>Descrizione immobile</t>
  </si>
  <si>
    <t>Codice Istat</t>
  </si>
  <si>
    <t>localizzazione - CODICE NUTS</t>
  </si>
  <si>
    <t>Cessione o trasferimento immobile a titolo corrispettivo ex art.21 comma 5 e art.191 comma 1            (Tabella C.1)</t>
  </si>
  <si>
    <t xml:space="preserve">Concessi in diritto di godimento, a titolo di contributo ex articolo 21 comma 5                   (Tabella C.2) </t>
  </si>
  <si>
    <t>Già incluso in programma di dismissione di cui art.27 DL 201/2011, convertito dalla L. 214/2011         (Tabella C.3)</t>
  </si>
  <si>
    <t>Tipo disponibilità se immobile derivante da Opera Incompiuta di cui si è dichiarata l'insussistenza dell'interesse                (Tabella C.4)</t>
  </si>
  <si>
    <t>Valore Stimato</t>
  </si>
  <si>
    <t>Reg</t>
  </si>
  <si>
    <t>Prov</t>
  </si>
  <si>
    <t>Com</t>
  </si>
  <si>
    <t>Totale</t>
  </si>
  <si>
    <t>cod</t>
  </si>
  <si>
    <t>Tabella C.1</t>
  </si>
  <si>
    <t>Tabella C.2</t>
  </si>
  <si>
    <t>Tabella C.3</t>
  </si>
  <si>
    <t>Tabella C.4</t>
  </si>
  <si>
    <t>somma</t>
  </si>
  <si>
    <t>Note:</t>
  </si>
  <si>
    <t>(1) Codice obbligatorio: numero immobile = cf amministrazione + prima annualità del primo programma nel quale l'immobile è stato inserito + lettera "i" ad identificare l'oggetto immobile e distinguerlo dall'intervento di cui al codice CUI + progressivo di 5 cifre</t>
  </si>
  <si>
    <t xml:space="preserve">(2) Riportare il codice CUI dell'intervento (nel caso in cui il CUP non sia previsto obbligatoriamente) al quale la cessione dell'immobile è associata; non indicare alcun codice nel caso in cui si proponga la semplice alienazione </t>
  </si>
  <si>
    <t>(3) Se derivante da opera incompiuta riportare il relativo codice CUP</t>
  </si>
  <si>
    <t>1. no</t>
  </si>
  <si>
    <t>2. parziale</t>
  </si>
  <si>
    <t>3. totale</t>
  </si>
  <si>
    <t>2. si, cessione</t>
  </si>
  <si>
    <t>3. si, in diritto di godimento, a titolo di contributo, la cui utilizzazione sia strumentale e tecnicamente connessa all'opera da affidare in concessione</t>
  </si>
  <si>
    <t>2. si, come valorizzazione</t>
  </si>
  <si>
    <t>3. si, come alienazione</t>
  </si>
  <si>
    <t>1. cessione della titolarità dell’opera ad altro ente pubblico</t>
  </si>
  <si>
    <t>2. cessione della titolarità dell’opera a soggetto esercente una funzione pubblica</t>
  </si>
  <si>
    <t>3. vendita al mercato privato</t>
  </si>
  <si>
    <t>ALLEGATO I - SCHEDA E: PROGRAMMA TRIENNALE DELLE OPERE PUBBLICHE 2025/2027</t>
  </si>
  <si>
    <t>INTERVENTI RICOMPRESI NELL'ELENCO ANNUALE</t>
  </si>
  <si>
    <t>CODICE UNICO INTERVENTO - CUI</t>
  </si>
  <si>
    <t>CUP</t>
  </si>
  <si>
    <t>DESCRIZIONE INTERVENTO</t>
  </si>
  <si>
    <t>RESPONSABILE UNICO DEL PROGETTO</t>
  </si>
  <si>
    <t>Importo annualità</t>
  </si>
  <si>
    <t>IMPORTO INTERVENTO</t>
  </si>
  <si>
    <t>Finalità</t>
  </si>
  <si>
    <t>Livello di priorità</t>
  </si>
  <si>
    <t>Conformità Urbanistica</t>
  </si>
  <si>
    <t>Verifica vincoli ambientali</t>
  </si>
  <si>
    <t>LIVELLO DI PROGETTAZIONE</t>
  </si>
  <si>
    <t>CENTRALE DI COMMITTENZA O SOGGETTO AGGREGATORE AL QUALE SI INTENDE DELEGARE LA PROCEDURA DI AFFIDAMENTO</t>
  </si>
  <si>
    <t>Intervento aggiunto o variato a seguito di modifica programma</t>
  </si>
  <si>
    <t xml:space="preserve">verifiche del 18/03/2025 – Roberta U.  </t>
  </si>
  <si>
    <t xml:space="preserve"> verifiche del 31/03/2025 Roberta con Simonetta il 31/03/2025.</t>
  </si>
  <si>
    <t>codice AUSA</t>
  </si>
  <si>
    <t>denominazione</t>
  </si>
  <si>
    <t>Codice</t>
  </si>
  <si>
    <t>Ereditato da scheda D</t>
  </si>
  <si>
    <t>Tabella E.1</t>
  </si>
  <si>
    <t>Tabella E.2</t>
  </si>
  <si>
    <t>Lavori di Messa in sicurezza dei ponti sulla SP 9 sul Rio Mannu a Bauladu e sul Rio Cispiri a Milis</t>
  </si>
  <si>
    <t>ADN</t>
  </si>
  <si>
    <t>cap. 255297</t>
  </si>
  <si>
    <t>ho rettificato l'importo in 1.714.707,17 come iscritto nel 2025</t>
  </si>
  <si>
    <t>Lavori di Messa in sicurezza dei ponti lungo  la S.P. 97</t>
  </si>
  <si>
    <t>ok</t>
  </si>
  <si>
    <t>da richiamare dall'AV. E 5525 S 255295 nel 2024</t>
  </si>
  <si>
    <t>80004010957202200005</t>
  </si>
  <si>
    <t>F17H21007210001</t>
  </si>
  <si>
    <t>Lavori di demolizione e ricostruzione degli attraversamenti stradali lungo la SP 74</t>
  </si>
  <si>
    <t>Giuseppe Orrù</t>
  </si>
  <si>
    <t>da richiamare dall'AV.E 5525 S 255296 nel 2024</t>
  </si>
  <si>
    <t>80004010957202300011</t>
  </si>
  <si>
    <r>
      <rPr>
        <sz val="10"/>
        <rFont val="Arial"/>
        <family val="2"/>
        <charset val="1"/>
      </rPr>
      <t xml:space="preserve">Rimodulato con le economie degli interventi SP 33. </t>
    </r>
    <r>
      <rPr>
        <u/>
        <sz val="10"/>
        <rFont val="Arial"/>
        <family val="2"/>
        <charset val="1"/>
      </rPr>
      <t>da attendere la delibera del riccertamento</t>
    </r>
    <r>
      <rPr>
        <sz val="10"/>
        <rFont val="Arial"/>
        <family val="2"/>
        <charset val="1"/>
      </rPr>
      <t xml:space="preserve"> (N.B. nel riacc al 31 12 2024 vi è  € 236.936,04 . cap.  253547- E 5539 - in bilancio 570.969.</t>
    </r>
  </si>
  <si>
    <t xml:space="preserve"> cap 253231 e 253232/1 – già richiamati dall’AV nel 2025 (117.538,74+ 133.538,74)</t>
  </si>
  <si>
    <t>80004010957202300016</t>
  </si>
  <si>
    <t>F67H22001480001</t>
  </si>
  <si>
    <t>ACCORDO QUADRO MANUTENZIONE STRAORDINARIA DELLE STRADE PROVINCIALI n.36 dal km. 0,000 al km.7+750 n.38 da l km.14+900 al km.22+600 e n. 48 DAL KM 3+850AL KM 9+300.PIANO COMPLEMENTARE PNRR.</t>
  </si>
  <si>
    <t>Fabrizio Pibi</t>
  </si>
  <si>
    <t>già iscritti in bilancio                                             E 5537 -  S 255312</t>
  </si>
  <si>
    <t>80004010957202400021</t>
  </si>
  <si>
    <t>G17H03000130001</t>
  </si>
  <si>
    <t>CIRCONVALLAZONE DI ORISTANO - completamento a seguito di risoluzione</t>
  </si>
  <si>
    <t>MIS</t>
  </si>
  <si>
    <t>da vedere bene con il RUP</t>
  </si>
  <si>
    <t xml:space="preserve">da vedere bene </t>
  </si>
  <si>
    <t>F17H21007180001</t>
  </si>
  <si>
    <t>PROGETTAZIONE DEI LAVORI DI DEMOLIZIONE E RICOSTRUZIONE ATTRAVERSAMENTI STRADALI LUNGO LA SP 15</t>
  </si>
  <si>
    <t>D.M. 225/2021 da richiamare dall'AV.                     E 5525 -S Cap. 255324 - es.2024 rif del 104/2024</t>
  </si>
  <si>
    <t>80004010957202100023</t>
  </si>
  <si>
    <t>F17H21007190001</t>
  </si>
  <si>
    <t>PROGETTAZIONE DEI LAVORI DI DEMOLIZIONE E RICOSTRUZIONE ATTRAVERSAMENTI STRADALI LUNGO LA SP 31 AL KM 0+900.</t>
  </si>
  <si>
    <t>DM 225 2001 Da richiamare dall'Av. Cap. 255314  Cap 5525 Es 2024 rif del 104/2024</t>
  </si>
  <si>
    <t>80004010957202200028</t>
  </si>
  <si>
    <t>F47H19000100002</t>
  </si>
  <si>
    <t>MESSA IN SICUREZZA DELLE INTERSEZIONI TRA LE SS.PP. 10 E 11 (NARBOLIA-RIOLA), SS.PP. 1 E 60 (NURAXINIEDDU - BARATILI S. PIETRO), SS.PP. 69-50 (ARBOREA LURI) – COMPLETAMENTO CIRCONVALLAZIONE DI SAN VERO MILIS</t>
  </si>
  <si>
    <t>Alessandro Serra</t>
  </si>
  <si>
    <t>Fin RAS Da richiamare dall'Av. Cap. 255323  Cap 5702  Es 2024 rif del 104/2024</t>
  </si>
  <si>
    <t>80004010957202300034</t>
  </si>
  <si>
    <t>F15F23000190001</t>
  </si>
  <si>
    <t xml:space="preserve">MESSA IN SICUREZZA DELL'INFRASTRUTTURA COSTITUITA DAL PONTE SUL FIUME TIRSO (USCITA ORISTANO) E DEI VIADOTTI IN LOCALITÀ RIMEDIO (S.P. N. 54) </t>
  </si>
  <si>
    <r>
      <rPr>
        <sz val="10"/>
        <rFont val="Arial"/>
        <family val="2"/>
        <charset val="1"/>
      </rPr>
      <t xml:space="preserve">DM 125/2022 - </t>
    </r>
    <r>
      <rPr>
        <sz val="10"/>
        <color rgb="FFFF0000"/>
        <rFont val="Arial"/>
        <family val="2"/>
        <charset val="1"/>
      </rPr>
      <t xml:space="preserve"> una parte da richiamare una parte già iscritta.iscritta nel 2024 cap 255325 5538</t>
    </r>
  </si>
  <si>
    <t>da richiamare dall'AV. 519.861,29</t>
  </si>
  <si>
    <t>80004010957202300020</t>
  </si>
  <si>
    <t>Intervento di risanamento strutturale del ponte ad arco sul fiume Tirso lungo la SP 24 km 17+200 nel comune di Sedilo</t>
  </si>
  <si>
    <t>291.750 nel 2023 come stanz. Cap 5707 e nel riacc portato in Av.</t>
  </si>
  <si>
    <t>da richiamare dal'AV. 291.750,00</t>
  </si>
  <si>
    <t>80004010957202400020</t>
  </si>
  <si>
    <t>Cavalca ferrovia SP 53 Santa Giusta</t>
  </si>
  <si>
    <t>risultano già iscritti 150.000,00 nel 2025</t>
  </si>
  <si>
    <t>già iscritti.</t>
  </si>
  <si>
    <t>80004010957202400031</t>
  </si>
  <si>
    <t>INTERVENTI URGENTI MANUTENZIONE STRADALE SU SS.PP. 36, 39 E 67</t>
  </si>
  <si>
    <t>risultano già iscritti 500.000,00 nel 2025- nel 2024 erano stati iscritti 1.500.000 - accertati nel 2024 € 45.000</t>
  </si>
  <si>
    <r>
      <rPr>
        <sz val="10"/>
        <rFont val="Arial"/>
        <family val="2"/>
        <charset val="1"/>
      </rPr>
      <t>non risultano essere stati impegnati nel 2024 i 1.500.000,00 iscritti nello stesso</t>
    </r>
    <r>
      <rPr>
        <sz val="10"/>
        <color rgb="FFFF0000"/>
        <rFont val="Arial"/>
        <family val="2"/>
        <charset val="1"/>
      </rPr>
      <t xml:space="preserve"> </t>
    </r>
    <r>
      <rPr>
        <sz val="10"/>
        <rFont val="Arial"/>
        <family val="2"/>
        <charset val="1"/>
      </rPr>
      <t xml:space="preserve">anno  </t>
    </r>
    <r>
      <rPr>
        <sz val="10"/>
        <color rgb="FFFF0000"/>
        <rFont val="Arial"/>
        <family val="2"/>
        <charset val="1"/>
      </rPr>
      <t>Richiamare dall' av 45.000,00 e iscrivere in entrata e spesa 1.455.000,00 cap. 255309 e 4992</t>
    </r>
  </si>
  <si>
    <t>80004010957202400037</t>
  </si>
  <si>
    <r>
      <rPr>
        <sz val="10"/>
        <color rgb="FFFF0000"/>
        <rFont val="Arial"/>
        <family val="2"/>
        <charset val="1"/>
      </rPr>
      <t>ho modificato l'importo da 500.000 a 421.368,7.</t>
    </r>
    <r>
      <rPr>
        <sz val="10"/>
        <color rgb="FF4472C4"/>
        <rFont val="Arial"/>
        <family val="2"/>
        <charset val="1"/>
      </rPr>
      <t xml:space="preserve"> Infatti cap.255306/0 - nel 2025 stanz . Att. € 421.368,71 (di cui 70.768,16 per var esig.e       €  350.600,55 rif. del A/S n. 13/2025 per richiamo Av. Vinc. sul cap.5525</t>
    </r>
  </si>
  <si>
    <t>da fare nulla per adesso. Bisogna aspettare il riaccertamento per l'imp. di € 70.768,16 e € 7.863,13.</t>
  </si>
  <si>
    <t>80004010957202400038</t>
  </si>
  <si>
    <t>risultano già iscritti nel 2025</t>
  </si>
  <si>
    <t>Ok risultano iscritti nel 2025</t>
  </si>
  <si>
    <t>80004010957202200002</t>
  </si>
  <si>
    <t>ok. risultano già iscritti 4.400.000,00 nel 2025</t>
  </si>
  <si>
    <t>risultano iscritti nel 2025</t>
  </si>
  <si>
    <t>80004010957202500034</t>
  </si>
  <si>
    <t>n..decreto finanziamento per iscriverlo e verificare importo della 1^annualità.</t>
  </si>
  <si>
    <t>indicare  n.decreto finanziamento per iscriverlo e verificare importo della 1^annualità.</t>
  </si>
  <si>
    <t>80004010957202100040</t>
  </si>
  <si>
    <t>F35F24000620002</t>
  </si>
  <si>
    <t>80004010957202100041</t>
  </si>
  <si>
    <t>AMB</t>
  </si>
  <si>
    <t>(*) Tale campo compare solo in caso di modifica del programma</t>
  </si>
  <si>
    <t xml:space="preserve">Tabella E.1 </t>
  </si>
  <si>
    <t>ADN - Adeguamento normativo</t>
  </si>
  <si>
    <t>AMB - Qualità ambientale</t>
  </si>
  <si>
    <t>COP - Completamento Opera Incompiuta</t>
  </si>
  <si>
    <t>CPA - Conservazione del patrimonio</t>
  </si>
  <si>
    <t>MIS - Miglioramento e incremento di servizio</t>
  </si>
  <si>
    <t>URB - Qualità urbana</t>
  </si>
  <si>
    <t>VAB - Valorizzazione beni vincolati</t>
  </si>
  <si>
    <t>DEM - Demolizione Opera Incompiuta</t>
  </si>
  <si>
    <t>DEOP - Demolizione opere preesistenti e non più utilizzabili</t>
  </si>
  <si>
    <t>1. progetto di fattibilità tecnico - economica: “documento di fattibilità delle alternative progettuali”.</t>
  </si>
  <si>
    <t>2. progetto di fattibilità tecnico - economica: “documento finale”.</t>
  </si>
  <si>
    <t>3. progetto esecutivo</t>
  </si>
  <si>
    <t>ALLEGATO I - SCHEDA D:  PROGRAMMA TRIENNALE DELLE OPERE PUBBLICHE 2025/2027</t>
  </si>
  <si>
    <t>ELENCO DEGLI INTERVENTI DEL PROGRAMMA</t>
  </si>
  <si>
    <t>Codice Unico Intervento CUI (1)</t>
  </si>
  <si>
    <t>Cod. Int. Amm.ne (2)</t>
  </si>
  <si>
    <t>Codice CUP (3)</t>
  </si>
  <si>
    <t>Annualità nella quale si prevede di dare avvio alla procedura di affidamento</t>
  </si>
  <si>
    <t>Responsabile Unico del Progetto           (4)</t>
  </si>
  <si>
    <t>lotto funzionale (5)</t>
  </si>
  <si>
    <t>lavoro complesso (6)</t>
  </si>
  <si>
    <t>codice ISTAT</t>
  </si>
  <si>
    <t>localizzazione - codice NUTS</t>
  </si>
  <si>
    <t>Tipologia</t>
  </si>
  <si>
    <t>Settore e sottosettore intervento</t>
  </si>
  <si>
    <t>Descrizione dell'intervento</t>
  </si>
  <si>
    <t>Livello di priorità (7)</t>
  </si>
  <si>
    <t>STIMA DEI COSTI DELL'INTERVENTO (8)</t>
  </si>
  <si>
    <t>Intervento aggiunto o variato a seguito di modifica programma (12)</t>
  </si>
  <si>
    <t>Costi su annualità successive</t>
  </si>
  <si>
    <t>Importo complessivo (9)</t>
  </si>
  <si>
    <t>Valore degli eventuali immobili di cui alla scheda C collegati all'intervento (10)</t>
  </si>
  <si>
    <t xml:space="preserve">Scadenza temporale ultima per l'utilizzo dell'eventuale finanziamento derivante da contrazione di mutuo </t>
  </si>
  <si>
    <t>Apporto di capitale privato (11)</t>
  </si>
  <si>
    <t>Importo</t>
  </si>
  <si>
    <t>numero intervento CUI</t>
  </si>
  <si>
    <t>data (anno)</t>
  </si>
  <si>
    <t>Tabella D.1</t>
  </si>
  <si>
    <t>Tabella D.2</t>
  </si>
  <si>
    <t>Tabella D.3</t>
  </si>
  <si>
    <t>data</t>
  </si>
  <si>
    <t>Tabella D.4</t>
  </si>
  <si>
    <t>Tabella D.5</t>
  </si>
  <si>
    <t>80004010957202200001</t>
  </si>
  <si>
    <t>F99J20000240002</t>
  </si>
  <si>
    <t>095</t>
  </si>
  <si>
    <t>ITG2G</t>
  </si>
  <si>
    <t>03 51</t>
  </si>
  <si>
    <t>01 01 012</t>
  </si>
  <si>
    <t>Completamento della strada di circonvallazione di Cuglieri in variante alla SS 292</t>
  </si>
  <si>
    <t>F27H19000100002 /F31B21004750003</t>
  </si>
  <si>
    <t>095013-095027</t>
  </si>
  <si>
    <t>03 04</t>
  </si>
  <si>
    <t>01 01 013</t>
  </si>
  <si>
    <t>80004010957202200004</t>
  </si>
  <si>
    <t>F17H21007230001</t>
  </si>
  <si>
    <t>095038</t>
  </si>
  <si>
    <t>095064</t>
  </si>
  <si>
    <t>80004010957202200006</t>
  </si>
  <si>
    <t>F17H21007220001</t>
  </si>
  <si>
    <t>095014</t>
  </si>
  <si>
    <t>Lavori di demolizione e ricostruzione degli attraversamenti stradali lungo la SP 84</t>
  </si>
  <si>
    <t>F87H22004580001</t>
  </si>
  <si>
    <t>095045</t>
  </si>
  <si>
    <t>03 07</t>
  </si>
  <si>
    <t>MESSA IN SICUREZZA A TRATTI SALTUARI DELLA S.P. N. 33 DA FINE ABITATO DI SAMUGHEO A LIMITE PROVINCIA NUORO</t>
  </si>
  <si>
    <t>F67H22003160001</t>
  </si>
  <si>
    <t>Giuseppe Pinna</t>
  </si>
  <si>
    <t>095079</t>
  </si>
  <si>
    <t>MESSA IN SICUREZZA DELLA S.P. 49 NU (BOSA – ALGHERO) DAL KM 15+000 AL KM 19+800 – LIMITE PROVINCIA SASSARI</t>
  </si>
  <si>
    <t>80004010957202300009</t>
  </si>
  <si>
    <t>F97H22003050001</t>
  </si>
  <si>
    <t>095031</t>
  </si>
  <si>
    <t>MESSA IN SICUREZZA DELLA S.P. N. 11 NEL TRATTO BV SS 292 A NARBOLIA – DAL KM 0+000 AL KM 5+600.</t>
  </si>
  <si>
    <t>80004010957202300014</t>
  </si>
  <si>
    <t>F17H22003310001</t>
  </si>
  <si>
    <t>095065</t>
  </si>
  <si>
    <t>MESSA IN SICUREZZA  DELLA S.P. N. 92 – CIRCONVALLAZIONE DI TERRALBA</t>
  </si>
  <si>
    <t>80004010957202300015</t>
  </si>
  <si>
    <t>F87H22004600001</t>
  </si>
  <si>
    <t>095029</t>
  </si>
  <si>
    <t>MESSA IN SICUREZZA  DELLA S.P. N. 99 – CIRCONVALLAZIONE DI MOGORO -MASULLAS DAL KM 0+000 AL KM 4+540</t>
  </si>
  <si>
    <t>80004010957202300017</t>
  </si>
  <si>
    <t>F27H22001580001</t>
  </si>
  <si>
    <t>F67H16001880002</t>
  </si>
  <si>
    <t xml:space="preserve">Alessandro Serra </t>
  </si>
  <si>
    <t>095052</t>
  </si>
  <si>
    <t>F17H19000130002</t>
  </si>
  <si>
    <t>095047</t>
  </si>
  <si>
    <t>Giampaolo Enna</t>
  </si>
  <si>
    <t>80004010957202100022</t>
  </si>
  <si>
    <t>095049</t>
  </si>
  <si>
    <t>095032</t>
  </si>
  <si>
    <t>80004010957202100025</t>
  </si>
  <si>
    <t>F17H19002360002</t>
  </si>
  <si>
    <t>MESSA IN SICUREZZA DEI PONTI AD ARCO LUNGO LE SS.PP. 44 e 15</t>
  </si>
  <si>
    <t>03 01</t>
  </si>
  <si>
    <t>F97H24001610002</t>
  </si>
  <si>
    <t>80004010957202300032</t>
  </si>
  <si>
    <t>F87H12001860002</t>
  </si>
  <si>
    <t>80004010957202400033</t>
  </si>
  <si>
    <t>F17H24001660001</t>
  </si>
  <si>
    <t>ACCORDO QUADRO PER LA MANUTENZIONE STRAORDINARIA DELLE STRADE PROVINCIALI</t>
  </si>
  <si>
    <t>F35F24000540001</t>
  </si>
  <si>
    <t>Interventi di manutenzione straordinaria della rete stradale con particolare riferimento alla sicurezza per i motociclisti</t>
  </si>
  <si>
    <t>01 01</t>
  </si>
  <si>
    <t>80004010957202500036</t>
  </si>
  <si>
    <t>F15F23000200001</t>
  </si>
  <si>
    <t>ADEGUAMENTO DELLA CAPACITÀ PORTANTE DEL VECCHIO PONTE SULLA SP N. 54 BIS</t>
  </si>
  <si>
    <t>80004010957202400035</t>
  </si>
  <si>
    <t>F11B24000230002</t>
  </si>
  <si>
    <t>01 01 014</t>
  </si>
  <si>
    <t>Messa in sicurezza pista ciclabile Oristano - Torregrande lungo SP 1 e SP 81</t>
  </si>
  <si>
    <t xml:space="preserve">F77H24000770001 </t>
  </si>
  <si>
    <t>Michele Scanu</t>
  </si>
  <si>
    <t>Lavori di ricostruzione dell'attraversamento stradale al km 6+750 della SP 71 (Busachi - Samugheo)</t>
  </si>
  <si>
    <t>F37H24002730002</t>
  </si>
  <si>
    <t>ACCORDO QUADRO PER LA MANUTENZIONE STRAORDINARIA DELLE STRADE PROVINCIALI - lotto 1 e 2 -2024/2025 RAS</t>
  </si>
  <si>
    <t>80004010957202100039</t>
  </si>
  <si>
    <t>Messa in sicurezza del ponte in ferro sulla SP 15 – Simaxis – Solarussa</t>
  </si>
  <si>
    <t>ACCORDO QUADRO PER LA MANUTENZIONE STRAORDINARIA DELLE STRADE PROVINCIALI - lotto 3 e 4 -2025/2026 RAS</t>
  </si>
  <si>
    <t>F51J25000010002</t>
  </si>
  <si>
    <t>Salvatore Deiana</t>
  </si>
  <si>
    <t>095069</t>
  </si>
  <si>
    <t>06</t>
  </si>
  <si>
    <t>02 05 051</t>
  </si>
  <si>
    <t>Lavori di manutenzione idraulica del Rio Perdosu</t>
  </si>
  <si>
    <t>(1) Numero intervento = cf amministrazione + prima annualità del primo programma nel quale l'intervento è stato inserito + progressivo di 5 cifre</t>
  </si>
  <si>
    <t>(2) Numero interno liberamente indicato dall'amministrazione in base a proprio sistema di codifica</t>
  </si>
  <si>
    <t>(3) Indica il CUP (cfr. articolo 3 comma 5)</t>
  </si>
  <si>
    <t xml:space="preserve">(4) Riportare nome e cognome del responsabile unico del progetto </t>
  </si>
  <si>
    <t>(5) Indica se lotto funzionale secondo la definizione di cui all'art.3 comma 1 lettera s) dell'allegato I.1 al codice</t>
  </si>
  <si>
    <t>(6) Indica se lavoro complesso secondo la definizione di cui all'art.2 comma 1 lettera d) dell'allegato I.1 al codice</t>
  </si>
  <si>
    <t>ALLEGATO I - SCHEDA F: PROGRAMMA TRIENNALE DELLE OPERE PUBBLICHE 2025/2027</t>
  </si>
  <si>
    <t xml:space="preserve"> ELENCO DEGLI INTERVENTI PRESENTI NELL'ELENCO ANNUALE DEL PRECEDENTE PROGRAMMA TRIENNALE </t>
  </si>
  <si>
    <t xml:space="preserve">E NON RIPROPOSTI E NON AVVIATI  </t>
  </si>
  <si>
    <r>
      <rPr>
        <b/>
        <sz val="10"/>
        <color rgb="FF333333"/>
        <rFont val="Arial"/>
        <family val="2"/>
        <charset val="1"/>
      </rPr>
      <t xml:space="preserve">motivo per il quale l'intervento non è riproposto </t>
    </r>
    <r>
      <rPr>
        <b/>
        <sz val="10"/>
        <color rgb="FF003366"/>
        <rFont val="Arial"/>
        <family val="2"/>
        <charset val="1"/>
      </rPr>
      <t>(1)</t>
    </r>
  </si>
  <si>
    <t>Ereditato da precedente programma</t>
  </si>
  <si>
    <t>(1) breve descrizione dei motivi</t>
  </si>
  <si>
    <t>appl AV di 321.159,05. sul cap. 292893. Riguarda più lavori?.</t>
  </si>
  <si>
    <t>delibera 29 2025 - da verificare con il RUP</t>
  </si>
  <si>
    <t>delibera 13</t>
  </si>
  <si>
    <t>riguardava il 2024</t>
  </si>
  <si>
    <t>delibera 29</t>
  </si>
  <si>
    <t xml:space="preserve">2 rata fin </t>
  </si>
  <si>
    <t xml:space="preserve">1 rata </t>
  </si>
  <si>
    <t>richiamati dall'AV.</t>
  </si>
  <si>
    <t>Interventi di manutenzione straordinaria urgente SP 33 e 39</t>
  </si>
  <si>
    <t>F95F24000530003</t>
  </si>
  <si>
    <t>80004010957202100042</t>
  </si>
  <si>
    <t>80004010957202100043</t>
  </si>
  <si>
    <t>F51B23000500002</t>
  </si>
  <si>
    <t>095006</t>
  </si>
  <si>
    <t>INTERSEZIONE TRA LA S.P. 69, LA S.P. 50 E LA S.P.8 IN COMUNE DI ARBOREA</t>
  </si>
  <si>
    <t>MESSA IN SICUREZZA TRATTO BIVIO MOGORO SS131 – SP 44</t>
  </si>
  <si>
    <t>80004010957202100044</t>
  </si>
  <si>
    <t>F17H130000910002</t>
  </si>
  <si>
    <t>Elenco lavori terza variazione al piano triennale</t>
  </si>
  <si>
    <t>80004010957202100045</t>
  </si>
  <si>
    <t>F19I25000650007</t>
  </si>
  <si>
    <t xml:space="preserve">Interventi di riqualificazione e messa in sicurezza delle aree sportive esterne di pertinenza dell’istituto polivalente di Terralba </t>
  </si>
  <si>
    <t>Graziano Plana</t>
  </si>
  <si>
    <t>ITG28</t>
  </si>
  <si>
    <t>05 08 086</t>
  </si>
  <si>
    <t>80004010957202100046</t>
  </si>
  <si>
    <t>F29I25000680007</t>
  </si>
  <si>
    <t>095021</t>
  </si>
  <si>
    <t>Interventi di adeguamento funzionale ed efficientamento energetico palestre del Liceo Scientifico di Ghilarza</t>
  </si>
  <si>
    <t>80004010957202100047</t>
  </si>
  <si>
    <t>F63C24000500005</t>
  </si>
  <si>
    <t>Lavori di adeguamento funzionale ed efficientamento energetico nella palestra di competenza dell'istituto di istruzione superiore G.a. Pischedda di Bosa.</t>
  </si>
  <si>
    <t>80004010957202100048</t>
  </si>
  <si>
    <t>Interventi di efficientamento energetico dell'edificio di proprietà della Provincia di Oristano, sito nella via Diaz in Oristano sede dell'istituto Polivalente</t>
  </si>
  <si>
    <t>F13C25000760006</t>
  </si>
  <si>
    <t>Elenco lavori quarta variazione al piano triennale</t>
  </si>
  <si>
    <t>Manutenzione straordinaria SP 70</t>
  </si>
  <si>
    <t>Interventi di manutenzione fondo stradale lungo la SP 61 (Marrubiu-Tanca M.); SP 23 ingresso da Abbasanta da Fordongianus; SP 83 ingresso Porto Alabe; SP 30 da Ardauli a Neoneli; SP 9 Solarussa da ferrovia a incrocio SP 15;</t>
  </si>
  <si>
    <t>Sergio Carrau</t>
  </si>
  <si>
    <t>Silveria Camedda</t>
  </si>
  <si>
    <t>Giampalolo Enna</t>
  </si>
  <si>
    <t>Manutenzione straordinaria SP 57 da Silì a Tiria</t>
  </si>
  <si>
    <t>Messa in sicurezza   intersezioni SSPP 57-70 e SSPP 57-68 loc. Tiria e intersezione SP 68-strada comunale in loc “Pranixeddu”</t>
  </si>
  <si>
    <t>FSC Pr2_Manutenzione straordinaria SP 104 Magomadas-Bosa Marina, SP 83 ingresso Porto Alabe, SP 34 Tinnura-Sagama</t>
  </si>
  <si>
    <t>FSC Pr3_Rotatoria intersezione SP 49-SP 92 Terralba</t>
  </si>
  <si>
    <t>FSC Pr4_SP 43 Bv Baressa-Simala-Masullas, SP 44 Masullas-Gonnostramatza- fine, SP 46 Gonnostramatza-Simala-Curcuris-Ales</t>
  </si>
  <si>
    <t>FSC Pr 5_SP 15 Santulussurgiu-Abbasanta (tratti) e SP 21 Cuglieri-Scano M</t>
  </si>
  <si>
    <t>FSC Pr6_Manutenzione straordinaria SP 27, SP 28 e SP 85 Ardauli-Nughedu SV</t>
  </si>
  <si>
    <t>FSC Pr7_Adeguamento SP 18 da bv SP 54 a Siamaggiore</t>
  </si>
  <si>
    <t>Massimo Deidda</t>
  </si>
  <si>
    <t>Giampaola Corrias</t>
  </si>
  <si>
    <t>Riqualificazione SP 84 Magomadas-Porto Alabe</t>
  </si>
  <si>
    <t>Ing. Giuseppe Pinna</t>
  </si>
  <si>
    <t>FSC Pr1_Manutenzione straordinaria SP 10 bv SS 292-Putzu Idu e SP 14 Narbolia-Milis</t>
  </si>
  <si>
    <t>095050</t>
  </si>
  <si>
    <t>095083</t>
  </si>
  <si>
    <t>095026</t>
  </si>
  <si>
    <t>095019</t>
  </si>
  <si>
    <t>095007</t>
  </si>
  <si>
    <t>80004010957202100049</t>
  </si>
  <si>
    <t>80004010957202100050</t>
  </si>
  <si>
    <t>80004010957202100051</t>
  </si>
  <si>
    <t>80004010957202100052</t>
  </si>
  <si>
    <t>80004010957202100053</t>
  </si>
  <si>
    <t>80004010957202100054</t>
  </si>
  <si>
    <t>80004010957202100055</t>
  </si>
  <si>
    <t>80004010957202100056</t>
  </si>
  <si>
    <t>80004010957202100057</t>
  </si>
  <si>
    <t>80004010957202100059</t>
  </si>
  <si>
    <t>80004010957202100058</t>
  </si>
  <si>
    <t>80004010957202100060</t>
  </si>
  <si>
    <t xml:space="preserve">Messa in sicurezza versanti instabili </t>
  </si>
  <si>
    <t>F17H25001420003</t>
  </si>
  <si>
    <t>F31B25000390003</t>
  </si>
  <si>
    <t>F17H25001430003</t>
  </si>
  <si>
    <t>F77H25002170003</t>
  </si>
  <si>
    <t>F35F25000220002</t>
  </si>
  <si>
    <t>PROV0000056262</t>
  </si>
  <si>
    <t>Elenco lavori quinta variazione al piano triennale</t>
  </si>
  <si>
    <t>80004010957202100061</t>
  </si>
  <si>
    <t>F18E24000090003</t>
  </si>
  <si>
    <t>95</t>
  </si>
  <si>
    <t>05 33</t>
  </si>
  <si>
    <t>Progetto di adeguamento funzionale dell'edificio di proprietà della Provincia di     Oristano, sito nella via Lepanto in Oristano e di efficientamento energetico presso edificio scolastico di competenza.</t>
  </si>
  <si>
    <t>Intervento aggiunto</t>
  </si>
  <si>
    <t>80004010957202100062</t>
  </si>
  <si>
    <t>F33C25000960003</t>
  </si>
  <si>
    <t>Interventi di efficientamento energetico presso edifici scolastici di competenza della Provincia di Oristano. Istituti De Castro e Lorenzo Mossa di Oristano.</t>
  </si>
  <si>
    <t>80004010957202100063</t>
  </si>
  <si>
    <t>F32B25000580002</t>
  </si>
  <si>
    <t>Gianmatteo Tronci</t>
  </si>
  <si>
    <t>Completamento interventi di rimozione e smaltimento dell'amianto presso istituto scolastico Agrario di Bosa, sito in località Santa Maria a Montresta.</t>
  </si>
  <si>
    <t>80004010957202100064</t>
  </si>
  <si>
    <t>F32B24000490002</t>
  </si>
  <si>
    <t>Interventi di ricostruzione a seguito della bonifica dall'amianto presso istituto scolastico Agrario di Bosa, sito in località Santa Maria a Montresta.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</si>
</sst>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.00"/>
  </numFmts>
  <fonts count="65" x14ac:knownFonts="1">
    <font>
      <sz val="10"/>
      <name val="Arial"/>
      <charset val="1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/>
      <sz val="11"/>
      <color rgb="FFFF9900"/>
      <name val="Calibri"/>
      <family val="2"/>
      <charset val="1"/>
    </font>
    <font>
      <sz val="11"/>
      <color rgb="FFFF99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993300"/>
      <name val="Calibri"/>
      <family val="2"/>
      <charset val="1"/>
    </font>
    <font>
      <sz val="10"/>
      <name val="Arial"/>
      <family val="2"/>
      <charset val="1"/>
    </font>
    <font>
      <b/>
      <sz val="11"/>
      <color rgb="FF333333"/>
      <name val="Calibri"/>
      <family val="2"/>
      <charset val="1"/>
    </font>
    <font>
      <sz val="11"/>
      <color rgb="FFFF0000"/>
      <name val="Calibri"/>
      <family val="2"/>
      <charset val="1"/>
    </font>
    <font>
      <i/>
      <sz val="11"/>
      <color rgb="FF808080"/>
      <name val="Calibri"/>
      <family val="2"/>
      <charset val="1"/>
    </font>
    <font>
      <b/>
      <sz val="15"/>
      <color rgb="FF003366"/>
      <name val="Calibri"/>
      <family val="2"/>
      <charset val="1"/>
    </font>
    <font>
      <b/>
      <sz val="13"/>
      <color rgb="FF003366"/>
      <name val="Calibri"/>
      <family val="2"/>
      <charset val="1"/>
    </font>
    <font>
      <b/>
      <sz val="11"/>
      <color rgb="FF003366"/>
      <name val="Calibri"/>
      <family val="2"/>
      <charset val="1"/>
    </font>
    <font>
      <b/>
      <sz val="18"/>
      <color rgb="FF003366"/>
      <name val="Cambria"/>
      <family val="2"/>
      <charset val="1"/>
    </font>
    <font>
      <b/>
      <sz val="11"/>
      <color rgb="FF000000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008000"/>
      <name val="Calibri"/>
      <family val="2"/>
      <charset val="1"/>
    </font>
    <font>
      <sz val="10"/>
      <color rgb="FF333333"/>
      <name val="Arial"/>
      <family val="2"/>
      <charset val="1"/>
    </font>
    <font>
      <b/>
      <sz val="14"/>
      <color rgb="FF333333"/>
      <name val="Times New Roman"/>
      <family val="1"/>
      <charset val="1"/>
    </font>
    <font>
      <b/>
      <sz val="14"/>
      <color rgb="FFFF4000"/>
      <name val="Times New Roman"/>
      <family val="1"/>
      <charset val="1"/>
    </font>
    <font>
      <b/>
      <sz val="14"/>
      <color rgb="FF003366"/>
      <name val="Times New Roman"/>
      <family val="1"/>
      <charset val="1"/>
    </font>
    <font>
      <b/>
      <sz val="12"/>
      <color rgb="FF333333"/>
      <name val="Times New Roman"/>
      <family val="1"/>
      <charset val="1"/>
    </font>
    <font>
      <b/>
      <sz val="14"/>
      <color rgb="FF333333"/>
      <name val="Arial"/>
      <family val="2"/>
      <charset val="1"/>
    </font>
    <font>
      <b/>
      <sz val="10"/>
      <color rgb="FF333333"/>
      <name val="Arial"/>
      <family val="2"/>
      <charset val="1"/>
    </font>
    <font>
      <sz val="10"/>
      <color rgb="FF333333"/>
      <name val="Verdana"/>
      <family val="2"/>
      <charset val="1"/>
    </font>
    <font>
      <sz val="8"/>
      <color rgb="FF333333"/>
      <name val="Verdana"/>
      <family val="2"/>
      <charset val="1"/>
    </font>
    <font>
      <sz val="8"/>
      <name val="Verdana"/>
      <family val="2"/>
      <charset val="1"/>
    </font>
    <font>
      <b/>
      <sz val="10"/>
      <color rgb="FF333333"/>
      <name val="Verdana"/>
      <family val="2"/>
      <charset val="1"/>
    </font>
    <font>
      <sz val="10"/>
      <color rgb="FFFF4000"/>
      <name val="Arial"/>
      <family val="2"/>
      <charset val="1"/>
    </font>
    <font>
      <b/>
      <sz val="12"/>
      <color rgb="FF333333"/>
      <name val="Arial"/>
      <family val="2"/>
      <charset val="1"/>
    </font>
    <font>
      <sz val="12"/>
      <color rgb="FF333333"/>
      <name val="Times New Roman"/>
      <family val="1"/>
      <charset val="1"/>
    </font>
    <font>
      <b/>
      <i/>
      <sz val="10"/>
      <color rgb="FF333333"/>
      <name val="Arial"/>
      <family val="2"/>
      <charset val="1"/>
    </font>
    <font>
      <b/>
      <sz val="10"/>
      <name val="Arial"/>
      <family val="2"/>
      <charset val="1"/>
    </font>
    <font>
      <sz val="9"/>
      <color rgb="FF333333"/>
      <name val="Verdana"/>
      <family val="2"/>
      <charset val="1"/>
    </font>
    <font>
      <sz val="10"/>
      <color rgb="FF4472C4"/>
      <name val="Arial"/>
      <family val="2"/>
      <charset val="1"/>
    </font>
    <font>
      <sz val="9"/>
      <name val="Verdana"/>
      <family val="2"/>
      <charset val="1"/>
    </font>
    <font>
      <sz val="10"/>
      <color rgb="FFFF0000"/>
      <name val="Arial"/>
      <family val="2"/>
      <charset val="1"/>
    </font>
    <font>
      <sz val="9"/>
      <color rgb="FF000000"/>
      <name val="Verdana"/>
      <family val="2"/>
      <charset val="1"/>
    </font>
    <font>
      <sz val="10"/>
      <color rgb="FF2A6099"/>
      <name val="Arial"/>
      <family val="2"/>
      <charset val="1"/>
    </font>
    <font>
      <sz val="9"/>
      <color rgb="FF333333"/>
      <name val="Arial"/>
      <family val="2"/>
      <charset val="1"/>
    </font>
    <font>
      <u/>
      <sz val="10"/>
      <name val="Arial"/>
      <family val="2"/>
      <charset val="1"/>
    </font>
    <font>
      <sz val="9"/>
      <name val="Arial"/>
      <family val="2"/>
      <charset val="1"/>
    </font>
    <font>
      <sz val="10"/>
      <name val="Verdana"/>
      <family val="2"/>
      <charset val="1"/>
    </font>
    <font>
      <sz val="8"/>
      <color rgb="FF000000"/>
      <name val="Verdana"/>
      <family val="2"/>
      <charset val="1"/>
    </font>
    <font>
      <sz val="8"/>
      <color rgb="FF333333"/>
      <name val="Arial"/>
      <family val="2"/>
      <charset val="1"/>
    </font>
    <font>
      <sz val="12"/>
      <color rgb="FF000000"/>
      <name val="Calibri"/>
      <family val="2"/>
      <charset val="1"/>
    </font>
    <font>
      <sz val="9"/>
      <color rgb="FF000000"/>
      <name val="Arial"/>
      <charset val="1"/>
    </font>
    <font>
      <b/>
      <sz val="10"/>
      <color rgb="FF003366"/>
      <name val="Arial"/>
      <family val="2"/>
      <charset val="1"/>
    </font>
    <font>
      <b/>
      <sz val="9"/>
      <color rgb="FF333333"/>
      <name val="Verdana"/>
      <family val="2"/>
    </font>
    <font>
      <b/>
      <sz val="11"/>
      <name val="Arial"/>
      <family val="2"/>
    </font>
    <font>
      <b/>
      <sz val="10"/>
      <color rgb="FF333333"/>
      <name val="Verdana"/>
      <family val="2"/>
    </font>
    <font>
      <b/>
      <sz val="10"/>
      <name val="Verdana"/>
      <family val="2"/>
    </font>
    <font>
      <sz val="10"/>
      <color rgb="FF333333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4472C4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2"/>
      <color rgb="FF000000"/>
      <name val="Calibri"/>
      <family val="2"/>
    </font>
    <font>
      <b/>
      <sz val="10"/>
      <color rgb="FF333333"/>
      <name val="Arial"/>
      <family val="2"/>
    </font>
    <font>
      <sz val="10"/>
      <color rgb="FF000000"/>
      <name val="Arial"/>
      <family val="2"/>
      <charset val="1"/>
    </font>
  </fonts>
  <fills count="53">
    <fill>
      <patternFill patternType="none"/>
    </fill>
    <fill>
      <patternFill patternType="gray125"/>
    </fill>
    <fill>
      <patternFill patternType="solid">
        <fgColor rgb="FFCCCCFF"/>
        <bgColor rgb="FFB4C7E7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E7E6E6"/>
      </patternFill>
    </fill>
    <fill>
      <patternFill patternType="solid">
        <fgColor rgb="FF99CCFF"/>
        <bgColor rgb="FFB4C7E7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2A6099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FFFF"/>
      </patternFill>
    </fill>
    <fill>
      <patternFill patternType="solid">
        <fgColor rgb="FFFF9900"/>
        <bgColor rgb="FFFF8000"/>
      </patternFill>
    </fill>
    <fill>
      <patternFill patternType="solid">
        <fgColor rgb="FFC0C0C0"/>
        <bgColor rgb="FFB2B2B2"/>
      </patternFill>
    </fill>
    <fill>
      <patternFill patternType="solid">
        <fgColor rgb="FF969696"/>
        <bgColor rgb="FF80808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FF40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800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  <fill>
      <patternFill patternType="solid">
        <fgColor rgb="FFB2B2B2"/>
        <bgColor rgb="FFC0C0C0"/>
      </patternFill>
    </fill>
    <fill>
      <patternFill patternType="solid">
        <fgColor rgb="FFB4C7E7"/>
        <bgColor rgb="FFC0C0C0"/>
      </patternFill>
    </fill>
    <fill>
      <patternFill patternType="solid">
        <fgColor rgb="FFFFFF00"/>
        <bgColor rgb="FFFFCC00"/>
      </patternFill>
    </fill>
    <fill>
      <patternFill patternType="solid">
        <fgColor rgb="FFFF8000"/>
        <bgColor rgb="FFFF9900"/>
      </patternFill>
    </fill>
    <fill>
      <patternFill patternType="solid">
        <fgColor rgb="FFD6DCE5"/>
        <bgColor rgb="FFE7E6E6"/>
      </patternFill>
    </fill>
    <fill>
      <patternFill patternType="solid">
        <fgColor rgb="FFE7E6E6"/>
        <bgColor rgb="FFEEEEEE"/>
      </patternFill>
    </fill>
    <fill>
      <patternFill patternType="solid">
        <fgColor rgb="FFEEEEEE"/>
        <bgColor rgb="FFE7E6E6"/>
      </patternFill>
    </fill>
    <fill>
      <patternFill patternType="solid">
        <fgColor rgb="FFE2F0D9"/>
        <bgColor rgb="FFE7E6E6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CCFF"/>
        <bgColor rgb="FFD6DCE5"/>
      </patternFill>
    </fill>
    <fill>
      <patternFill patternType="solid">
        <fgColor rgb="FFFFCC99"/>
        <bgColor rgb="FFDDDDDD"/>
      </patternFill>
    </fill>
    <fill>
      <patternFill patternType="solid">
        <fgColor rgb="FF99CCFF"/>
        <bgColor rgb="FFCCCCFF"/>
      </patternFill>
    </fill>
    <fill>
      <patternFill patternType="solid">
        <fgColor rgb="FFFFCC00"/>
        <bgColor rgb="FFFF990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FF6600"/>
        <bgColor rgb="FFFF4000"/>
      </patternFill>
    </fill>
    <fill>
      <patternFill patternType="solid">
        <fgColor rgb="FFFFFF99"/>
        <bgColor rgb="FFE2F0D9"/>
      </patternFill>
    </fill>
    <fill>
      <patternFill patternType="solid">
        <fgColor rgb="FFCCCCFF"/>
        <bgColor rgb="FFCCCCCC"/>
      </patternFill>
    </fill>
    <fill>
      <patternFill patternType="solid">
        <fgColor rgb="FFC0C0C0"/>
        <bgColor rgb="FFCCCCCC"/>
      </patternFill>
    </fill>
    <fill>
      <patternFill patternType="solid">
        <fgColor rgb="FFCCCCFF"/>
        <bgColor rgb="FFC0C0C0"/>
      </patternFill>
    </fill>
    <fill>
      <patternFill patternType="solid">
        <fgColor rgb="FFFFCC99"/>
        <bgColor rgb="FFC0C0C0"/>
      </patternFill>
    </fill>
    <fill>
      <patternFill patternType="solid">
        <fgColor rgb="FFFFCC00"/>
        <bgColor rgb="FFFFC000"/>
      </patternFill>
    </fill>
    <fill>
      <patternFill patternType="solid">
        <fgColor rgb="FF0066CC"/>
        <bgColor rgb="FF008080"/>
      </patternFill>
    </fill>
    <fill>
      <patternFill patternType="solid">
        <fgColor rgb="FFFF9900"/>
        <bgColor rgb="FFFFC000"/>
      </patternFill>
    </fill>
    <fill>
      <patternFill patternType="solid">
        <fgColor rgb="FFFFFF99"/>
        <bgColor rgb="FFFFFFA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CC00"/>
      </patternFill>
    </fill>
  </fills>
  <borders count="3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1">
    <xf numFmtId="0" fontId="0" fillId="0" borderId="0"/>
    <xf numFmtId="0" fontId="1" fillId="2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8" borderId="0" applyBorder="0" applyProtection="0"/>
    <xf numFmtId="0" fontId="1" fillId="9" borderId="0" applyBorder="0" applyProtection="0"/>
    <xf numFmtId="0" fontId="1" fillId="10" borderId="0" applyBorder="0" applyProtection="0"/>
    <xf numFmtId="0" fontId="1" fillId="5" borderId="0" applyBorder="0" applyProtection="0"/>
    <xf numFmtId="0" fontId="1" fillId="8" borderId="0" applyBorder="0" applyProtection="0"/>
    <xf numFmtId="0" fontId="1" fillId="11" borderId="0" applyBorder="0" applyProtection="0"/>
    <xf numFmtId="0" fontId="1" fillId="11" borderId="0" applyBorder="0" applyProtection="0"/>
    <xf numFmtId="0" fontId="2" fillId="12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15" borderId="0" applyBorder="0" applyProtection="0"/>
    <xf numFmtId="0" fontId="3" fillId="16" borderId="1" applyProtection="0"/>
    <xf numFmtId="0" fontId="3" fillId="16" borderId="1" applyProtection="0"/>
    <xf numFmtId="0" fontId="4" fillId="0" borderId="2" applyProtection="0"/>
    <xf numFmtId="0" fontId="5" fillId="17" borderId="3" applyProtection="0"/>
    <xf numFmtId="0" fontId="2" fillId="18" borderId="0" applyBorder="0" applyProtection="0"/>
    <xf numFmtId="0" fontId="2" fillId="19" borderId="0" applyBorder="0" applyProtection="0"/>
    <xf numFmtId="0" fontId="2" fillId="20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21" borderId="0" applyBorder="0" applyProtection="0"/>
    <xf numFmtId="0" fontId="6" fillId="7" borderId="1" applyProtection="0"/>
    <xf numFmtId="0" fontId="7" fillId="22" borderId="0" applyBorder="0" applyProtection="0"/>
    <xf numFmtId="0" fontId="7" fillId="22" borderId="0" applyBorder="0" applyProtection="0"/>
    <xf numFmtId="0" fontId="8" fillId="0" borderId="0"/>
    <xf numFmtId="0" fontId="8" fillId="23" borderId="4" applyProtection="0"/>
    <xf numFmtId="0" fontId="9" fillId="16" borderId="5" applyProtection="0"/>
    <xf numFmtId="0" fontId="9" fillId="16" borderId="5" applyProtection="0"/>
    <xf numFmtId="0" fontId="10" fillId="0" borderId="0" applyBorder="0" applyProtection="0"/>
    <xf numFmtId="0" fontId="11" fillId="0" borderId="0" applyBorder="0" applyProtection="0"/>
    <xf numFmtId="0" fontId="12" fillId="0" borderId="6" applyProtection="0"/>
    <xf numFmtId="0" fontId="13" fillId="0" borderId="7" applyProtection="0"/>
    <xf numFmtId="0" fontId="14" fillId="0" borderId="8" applyProtection="0"/>
    <xf numFmtId="0" fontId="14" fillId="0" borderId="0" applyBorder="0" applyProtection="0"/>
    <xf numFmtId="0" fontId="15" fillId="0" borderId="0" applyBorder="0" applyProtection="0"/>
    <xf numFmtId="0" fontId="16" fillId="0" borderId="9" applyProtection="0"/>
    <xf numFmtId="0" fontId="17" fillId="3" borderId="0" applyBorder="0" applyProtection="0"/>
    <xf numFmtId="0" fontId="18" fillId="4" borderId="0" applyBorder="0" applyProtection="0"/>
    <xf numFmtId="0" fontId="1" fillId="35" borderId="0" applyBorder="0" applyProtection="0"/>
    <xf numFmtId="0" fontId="1" fillId="36" borderId="0" applyBorder="0" applyProtection="0"/>
    <xf numFmtId="0" fontId="1" fillId="37" borderId="0" applyBorder="0" applyProtection="0"/>
    <xf numFmtId="0" fontId="1" fillId="37" borderId="0" applyBorder="0" applyProtection="0"/>
    <xf numFmtId="0" fontId="1" fillId="38" borderId="0" applyBorder="0" applyProtection="0"/>
    <xf numFmtId="0" fontId="2" fillId="39" borderId="0" applyBorder="0" applyProtection="0"/>
    <xf numFmtId="0" fontId="2" fillId="40" borderId="0" applyBorder="0" applyProtection="0"/>
    <xf numFmtId="0" fontId="2" fillId="39" borderId="0" applyBorder="0" applyProtection="0"/>
    <xf numFmtId="0" fontId="2" fillId="41" borderId="0" applyBorder="0" applyProtection="0"/>
    <xf numFmtId="0" fontId="6" fillId="36" borderId="1" applyProtection="0"/>
    <xf numFmtId="0" fontId="7" fillId="42" borderId="0" applyBorder="0" applyProtection="0"/>
    <xf numFmtId="0" fontId="55" fillId="0" borderId="0"/>
    <xf numFmtId="0" fontId="1" fillId="43" borderId="0" applyBorder="0" applyProtection="0"/>
    <xf numFmtId="0" fontId="3" fillId="44" borderId="1" applyProtection="0"/>
    <xf numFmtId="0" fontId="55" fillId="23" borderId="4" applyProtection="0"/>
    <xf numFmtId="0" fontId="9" fillId="44" borderId="5" applyProtection="0"/>
    <xf numFmtId="0" fontId="1" fillId="45" borderId="0" applyBorder="0" applyProtection="0"/>
    <xf numFmtId="0" fontId="1" fillId="46" borderId="0" applyBorder="0" applyProtection="0"/>
    <xf numFmtId="0" fontId="1" fillId="47" borderId="0" applyBorder="0" applyProtection="0"/>
    <xf numFmtId="0" fontId="2" fillId="48" borderId="0" applyBorder="0" applyProtection="0"/>
    <xf numFmtId="0" fontId="2" fillId="49" borderId="0" applyBorder="0" applyProtection="0"/>
    <xf numFmtId="0" fontId="6" fillId="46" borderId="1" applyProtection="0"/>
    <xf numFmtId="0" fontId="7" fillId="50" borderId="0" applyBorder="0" applyProtection="0"/>
  </cellStyleXfs>
  <cellXfs count="237">
    <xf numFmtId="0" fontId="0" fillId="0" borderId="0" xfId="0"/>
    <xf numFmtId="4" fontId="24" fillId="0" borderId="0" xfId="0" applyNumberFormat="1" applyFont="1" applyAlignment="1">
      <alignment horizontal="center" vertical="center"/>
    </xf>
    <xf numFmtId="4" fontId="19" fillId="0" borderId="0" xfId="0" applyNumberFormat="1" applyFont="1" applyAlignment="1">
      <alignment horizontal="left" wrapText="1"/>
    </xf>
    <xf numFmtId="4" fontId="29" fillId="0" borderId="0" xfId="0" applyNumberFormat="1" applyFont="1" applyAlignment="1">
      <alignment horizontal="left" vertical="center"/>
    </xf>
    <xf numFmtId="4" fontId="19" fillId="0" borderId="0" xfId="0" applyNumberFormat="1" applyFont="1" applyAlignment="1">
      <alignment wrapText="1"/>
    </xf>
    <xf numFmtId="0" fontId="19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left" vertical="center"/>
    </xf>
    <xf numFmtId="4" fontId="27" fillId="0" borderId="10" xfId="0" applyNumberFormat="1" applyFont="1" applyBorder="1" applyAlignment="1">
      <alignment horizontal="center" vertical="center" wrapText="1"/>
    </xf>
    <xf numFmtId="4" fontId="28" fillId="0" borderId="0" xfId="0" applyNumberFormat="1" applyFont="1" applyAlignment="1">
      <alignment vertical="center"/>
    </xf>
    <xf numFmtId="4" fontId="28" fillId="0" borderId="10" xfId="0" applyNumberFormat="1" applyFont="1" applyBorder="1" applyAlignment="1">
      <alignment horizontal="center" vertical="center" wrapText="1"/>
    </xf>
    <xf numFmtId="4" fontId="25" fillId="0" borderId="0" xfId="0" applyNumberFormat="1" applyFont="1" applyAlignment="1">
      <alignment horizontal="center" vertical="center" wrapText="1"/>
    </xf>
    <xf numFmtId="0" fontId="26" fillId="0" borderId="10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4" fontId="25" fillId="0" borderId="0" xfId="0" applyNumberFormat="1" applyFont="1" applyAlignment="1">
      <alignment wrapText="1"/>
    </xf>
    <xf numFmtId="0" fontId="26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justify" vertical="center"/>
    </xf>
    <xf numFmtId="164" fontId="26" fillId="0" borderId="10" xfId="0" applyNumberFormat="1" applyFont="1" applyBorder="1" applyAlignment="1">
      <alignment horizontal="center" vertical="center"/>
    </xf>
    <xf numFmtId="10" fontId="26" fillId="0" borderId="10" xfId="0" applyNumberFormat="1" applyFont="1" applyBorder="1" applyAlignment="1">
      <alignment horizontal="center" vertical="center"/>
    </xf>
    <xf numFmtId="4" fontId="26" fillId="0" borderId="10" xfId="0" applyNumberFormat="1" applyFont="1" applyBorder="1" applyAlignment="1">
      <alignment horizontal="center" vertical="center"/>
    </xf>
    <xf numFmtId="4" fontId="25" fillId="25" borderId="10" xfId="0" applyNumberFormat="1" applyFont="1" applyFill="1" applyBorder="1" applyAlignment="1">
      <alignment wrapText="1"/>
    </xf>
    <xf numFmtId="4" fontId="29" fillId="0" borderId="0" xfId="0" applyNumberFormat="1" applyFont="1" applyAlignment="1">
      <alignment vertical="center"/>
    </xf>
    <xf numFmtId="4" fontId="19" fillId="0" borderId="0" xfId="0" applyNumberFormat="1" applyFont="1"/>
    <xf numFmtId="4" fontId="19" fillId="0" borderId="0" xfId="0" applyNumberFormat="1" applyFont="1" applyAlignment="1">
      <alignment vertical="center"/>
    </xf>
    <xf numFmtId="4" fontId="25" fillId="17" borderId="0" xfId="0" applyNumberFormat="1" applyFont="1" applyFill="1" applyAlignment="1">
      <alignment wrapText="1"/>
    </xf>
    <xf numFmtId="4" fontId="32" fillId="0" borderId="0" xfId="0" applyNumberFormat="1" applyFont="1" applyAlignment="1">
      <alignment horizontal="justify" vertical="center" wrapText="1"/>
    </xf>
    <xf numFmtId="4" fontId="19" fillId="0" borderId="0" xfId="0" applyNumberFormat="1" applyFont="1" applyAlignment="1">
      <alignment horizontal="left" vertical="center"/>
    </xf>
    <xf numFmtId="4" fontId="19" fillId="0" borderId="10" xfId="0" applyNumberFormat="1" applyFont="1" applyBorder="1" applyAlignment="1">
      <alignment wrapText="1"/>
    </xf>
    <xf numFmtId="4" fontId="34" fillId="0" borderId="10" xfId="0" applyNumberFormat="1" applyFont="1" applyBorder="1" applyAlignment="1">
      <alignment horizontal="center" vertical="center" wrapText="1"/>
    </xf>
    <xf numFmtId="4" fontId="25" fillId="0" borderId="11" xfId="0" applyNumberFormat="1" applyFont="1" applyBorder="1" applyAlignment="1">
      <alignment horizontal="center" vertical="center" wrapText="1"/>
    </xf>
    <xf numFmtId="4" fontId="8" fillId="0" borderId="12" xfId="0" applyNumberFormat="1" applyFont="1" applyBorder="1" applyAlignment="1">
      <alignment horizontal="center" vertical="center"/>
    </xf>
    <xf numFmtId="4" fontId="25" fillId="0" borderId="11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" fontId="26" fillId="17" borderId="10" xfId="0" applyNumberFormat="1" applyFont="1" applyFill="1" applyBorder="1" applyAlignment="1">
      <alignment horizontal="center" vertical="center"/>
    </xf>
    <xf numFmtId="0" fontId="19" fillId="0" borderId="0" xfId="0" applyFont="1"/>
    <xf numFmtId="4" fontId="19" fillId="0" borderId="0" xfId="0" applyNumberFormat="1" applyFont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/>
    </xf>
    <xf numFmtId="0" fontId="37" fillId="0" borderId="10" xfId="0" applyFont="1" applyBorder="1" applyAlignment="1">
      <alignment horizontal="center" vertical="center"/>
    </xf>
    <xf numFmtId="4" fontId="37" fillId="0" borderId="10" xfId="0" applyNumberFormat="1" applyFont="1" applyBorder="1" applyAlignment="1">
      <alignment horizontal="center" vertical="center"/>
    </xf>
    <xf numFmtId="4" fontId="8" fillId="0" borderId="10" xfId="0" applyNumberFormat="1" applyFont="1" applyBorder="1" applyAlignment="1">
      <alignment horizontal="center" vertical="center" wrapText="1"/>
    </xf>
    <xf numFmtId="4" fontId="19" fillId="0" borderId="15" xfId="0" applyNumberFormat="1" applyFont="1" applyBorder="1" applyAlignment="1">
      <alignment horizontal="center" vertical="center" wrapText="1"/>
    </xf>
    <xf numFmtId="4" fontId="19" fillId="0" borderId="16" xfId="0" applyNumberFormat="1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/>
    </xf>
    <xf numFmtId="0" fontId="37" fillId="24" borderId="10" xfId="0" applyFont="1" applyFill="1" applyBorder="1" applyAlignment="1">
      <alignment horizontal="center" vertical="center" wrapText="1"/>
    </xf>
    <xf numFmtId="4" fontId="41" fillId="0" borderId="10" xfId="0" applyNumberFormat="1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49" fontId="35" fillId="0" borderId="10" xfId="0" applyNumberFormat="1" applyFont="1" applyBorder="1" applyAlignment="1">
      <alignment horizontal="justify" vertical="center" wrapText="1"/>
    </xf>
    <xf numFmtId="4" fontId="19" fillId="0" borderId="20" xfId="0" applyNumberFormat="1" applyFont="1" applyBorder="1" applyAlignment="1">
      <alignment horizontal="center" vertical="center" wrapText="1"/>
    </xf>
    <xf numFmtId="4" fontId="25" fillId="17" borderId="0" xfId="0" applyNumberFormat="1" applyFont="1" applyFill="1" applyAlignment="1">
      <alignment horizontal="center" vertical="center" wrapText="1"/>
    </xf>
    <xf numFmtId="4" fontId="8" fillId="24" borderId="0" xfId="0" applyNumberFormat="1" applyFont="1" applyFill="1" applyAlignment="1">
      <alignment horizontal="center" vertical="center" wrapText="1"/>
    </xf>
    <xf numFmtId="0" fontId="44" fillId="24" borderId="0" xfId="0" applyFont="1" applyFill="1" applyAlignment="1">
      <alignment horizontal="center" vertical="center"/>
    </xf>
    <xf numFmtId="4" fontId="40" fillId="0" borderId="0" xfId="0" applyNumberFormat="1" applyFont="1" applyAlignment="1">
      <alignment horizontal="center" vertical="center" wrapText="1"/>
    </xf>
    <xf numFmtId="4" fontId="8" fillId="31" borderId="10" xfId="0" applyNumberFormat="1" applyFont="1" applyFill="1" applyBorder="1" applyAlignment="1">
      <alignment horizontal="center" vertical="center" wrapText="1"/>
    </xf>
    <xf numFmtId="4" fontId="8" fillId="31" borderId="17" xfId="0" applyNumberFormat="1" applyFont="1" applyFill="1" applyBorder="1" applyAlignment="1">
      <alignment vertical="center"/>
    </xf>
    <xf numFmtId="4" fontId="8" fillId="31" borderId="22" xfId="0" applyNumberFormat="1" applyFont="1" applyFill="1" applyBorder="1" applyAlignment="1">
      <alignment vertical="center"/>
    </xf>
    <xf numFmtId="4" fontId="8" fillId="31" borderId="10" xfId="0" applyNumberFormat="1" applyFont="1" applyFill="1" applyBorder="1" applyAlignment="1">
      <alignment horizontal="center" vertical="center"/>
    </xf>
    <xf numFmtId="4" fontId="19" fillId="31" borderId="10" xfId="0" applyNumberFormat="1" applyFont="1" applyFill="1" applyBorder="1" applyAlignment="1">
      <alignment horizontal="center" vertical="center" wrapText="1"/>
    </xf>
    <xf numFmtId="0" fontId="26" fillId="31" borderId="10" xfId="0" applyFont="1" applyFill="1" applyBorder="1" applyAlignment="1">
      <alignment horizontal="center" vertical="center"/>
    </xf>
    <xf numFmtId="0" fontId="26" fillId="31" borderId="10" xfId="0" applyFont="1" applyFill="1" applyBorder="1" applyAlignment="1">
      <alignment horizontal="center" vertical="center" wrapText="1"/>
    </xf>
    <xf numFmtId="0" fontId="44" fillId="31" borderId="10" xfId="0" applyFont="1" applyFill="1" applyBorder="1" applyAlignment="1">
      <alignment horizontal="center" vertical="center"/>
    </xf>
    <xf numFmtId="1" fontId="35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49" fontId="35" fillId="0" borderId="10" xfId="0" applyNumberFormat="1" applyFont="1" applyBorder="1" applyAlignment="1">
      <alignment horizontal="center" vertical="center"/>
    </xf>
    <xf numFmtId="49" fontId="39" fillId="0" borderId="10" xfId="0" applyNumberFormat="1" applyFont="1" applyBorder="1" applyAlignment="1">
      <alignment horizontal="center" vertical="center"/>
    </xf>
    <xf numFmtId="49" fontId="39" fillId="0" borderId="10" xfId="0" applyNumberFormat="1" applyFont="1" applyBorder="1" applyAlignment="1">
      <alignment horizontal="center" vertical="center" wrapText="1"/>
    </xf>
    <xf numFmtId="0" fontId="35" fillId="32" borderId="10" xfId="0" applyFont="1" applyFill="1" applyBorder="1" applyAlignment="1">
      <alignment horizontal="left" vertical="center" wrapText="1"/>
    </xf>
    <xf numFmtId="0" fontId="35" fillId="0" borderId="10" xfId="0" applyFont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center" vertical="center"/>
    </xf>
    <xf numFmtId="4" fontId="43" fillId="0" borderId="10" xfId="0" applyNumberFormat="1" applyFont="1" applyBorder="1" applyAlignment="1">
      <alignment horizontal="center" vertical="center"/>
    </xf>
    <xf numFmtId="4" fontId="41" fillId="0" borderId="0" xfId="0" applyNumberFormat="1" applyFont="1" applyAlignment="1">
      <alignment wrapText="1"/>
    </xf>
    <xf numFmtId="0" fontId="45" fillId="0" borderId="10" xfId="0" applyFont="1" applyBorder="1" applyAlignment="1">
      <alignment horizontal="center" vertical="center" wrapText="1"/>
    </xf>
    <xf numFmtId="0" fontId="35" fillId="24" borderId="10" xfId="0" applyFont="1" applyFill="1" applyBorder="1" applyAlignment="1">
      <alignment horizontal="center" vertical="center"/>
    </xf>
    <xf numFmtId="4" fontId="43" fillId="0" borderId="10" xfId="0" applyNumberFormat="1" applyFont="1" applyBorder="1" applyAlignment="1">
      <alignment horizontal="center" vertical="center" wrapText="1"/>
    </xf>
    <xf numFmtId="0" fontId="45" fillId="24" borderId="10" xfId="0" applyFont="1" applyFill="1" applyBorder="1" applyAlignment="1">
      <alignment horizontal="center" vertical="center"/>
    </xf>
    <xf numFmtId="49" fontId="37" fillId="24" borderId="10" xfId="0" applyNumberFormat="1" applyFont="1" applyFill="1" applyBorder="1" applyAlignment="1">
      <alignment horizontal="center" vertical="center"/>
    </xf>
    <xf numFmtId="4" fontId="41" fillId="0" borderId="10" xfId="0" applyNumberFormat="1" applyFont="1" applyBorder="1" applyAlignment="1">
      <alignment horizontal="center" wrapText="1"/>
    </xf>
    <xf numFmtId="0" fontId="35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4" fontId="46" fillId="0" borderId="10" xfId="0" applyNumberFormat="1" applyFont="1" applyBorder="1" applyAlignment="1">
      <alignment horizontal="center" wrapText="1"/>
    </xf>
    <xf numFmtId="0" fontId="1" fillId="0" borderId="10" xfId="0" applyFont="1" applyBorder="1" applyAlignment="1">
      <alignment vertical="center" wrapText="1"/>
    </xf>
    <xf numFmtId="0" fontId="1" fillId="32" borderId="10" xfId="0" applyFont="1" applyFill="1" applyBorder="1" applyAlignment="1">
      <alignment vertical="center" wrapText="1"/>
    </xf>
    <xf numFmtId="49" fontId="37" fillId="0" borderId="10" xfId="0" applyNumberFormat="1" applyFont="1" applyBorder="1" applyAlignment="1">
      <alignment horizontal="center" vertical="center"/>
    </xf>
    <xf numFmtId="0" fontId="47" fillId="0" borderId="10" xfId="0" applyFont="1" applyBorder="1" applyAlignment="1">
      <alignment vertical="center" wrapText="1"/>
    </xf>
    <xf numFmtId="0" fontId="48" fillId="0" borderId="17" xfId="0" applyFont="1" applyBorder="1" applyAlignment="1">
      <alignment horizontal="center" vertical="center" wrapText="1"/>
    </xf>
    <xf numFmtId="4" fontId="8" fillId="0" borderId="0" xfId="0" applyNumberFormat="1" applyFont="1" applyAlignment="1">
      <alignment wrapText="1"/>
    </xf>
    <xf numFmtId="0" fontId="26" fillId="0" borderId="10" xfId="0" applyFont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 wrapText="1"/>
    </xf>
    <xf numFmtId="49" fontId="19" fillId="0" borderId="10" xfId="0" applyNumberFormat="1" applyFont="1" applyBorder="1" applyAlignment="1">
      <alignment horizontal="center" vertical="center" wrapText="1"/>
    </xf>
    <xf numFmtId="4" fontId="19" fillId="0" borderId="12" xfId="0" applyNumberFormat="1" applyFont="1" applyBorder="1" applyAlignment="1">
      <alignment wrapText="1"/>
    </xf>
    <xf numFmtId="0" fontId="35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49" fontId="19" fillId="0" borderId="0" xfId="0" applyNumberFormat="1" applyFont="1" applyAlignment="1">
      <alignment horizontal="center" vertical="center" wrapText="1"/>
    </xf>
    <xf numFmtId="4" fontId="19" fillId="0" borderId="12" xfId="0" applyNumberFormat="1" applyFont="1" applyBorder="1" applyAlignment="1">
      <alignment horizontal="center" vertical="center" wrapText="1"/>
    </xf>
    <xf numFmtId="4" fontId="19" fillId="0" borderId="23" xfId="0" applyNumberFormat="1" applyFont="1" applyBorder="1" applyAlignment="1">
      <alignment horizontal="center" vertical="center" wrapText="1"/>
    </xf>
    <xf numFmtId="4" fontId="19" fillId="0" borderId="11" xfId="0" applyNumberFormat="1" applyFont="1" applyBorder="1" applyAlignment="1">
      <alignment horizontal="center" vertical="center" wrapText="1"/>
    </xf>
    <xf numFmtId="4" fontId="19" fillId="0" borderId="24" xfId="0" applyNumberFormat="1" applyFont="1" applyBorder="1" applyAlignment="1">
      <alignment horizontal="center" vertical="center" wrapText="1"/>
    </xf>
    <xf numFmtId="4" fontId="19" fillId="0" borderId="25" xfId="0" applyNumberFormat="1" applyFont="1" applyBorder="1" applyAlignment="1">
      <alignment horizontal="center" vertical="center" wrapText="1"/>
    </xf>
    <xf numFmtId="4" fontId="19" fillId="0" borderId="26" xfId="0" applyNumberFormat="1" applyFont="1" applyBorder="1" applyAlignment="1">
      <alignment horizontal="center" vertical="center" wrapText="1"/>
    </xf>
    <xf numFmtId="4" fontId="19" fillId="0" borderId="27" xfId="0" applyNumberFormat="1" applyFont="1" applyBorder="1" applyAlignment="1">
      <alignment horizontal="center" vertical="center" wrapText="1"/>
    </xf>
    <xf numFmtId="4" fontId="19" fillId="0" borderId="28" xfId="0" applyNumberFormat="1" applyFont="1" applyBorder="1" applyAlignment="1">
      <alignment horizontal="center" vertical="center" wrapText="1"/>
    </xf>
    <xf numFmtId="0" fontId="35" fillId="0" borderId="10" xfId="0" applyFont="1" applyBorder="1" applyAlignment="1">
      <alignment horizontal="left" vertical="center" wrapText="1"/>
    </xf>
    <xf numFmtId="164" fontId="8" fillId="0" borderId="10" xfId="0" applyNumberFormat="1" applyFont="1" applyBorder="1" applyAlignment="1">
      <alignment horizontal="center" vertical="center"/>
    </xf>
    <xf numFmtId="4" fontId="8" fillId="24" borderId="10" xfId="0" applyNumberFormat="1" applyFont="1" applyFill="1" applyBorder="1" applyAlignment="1">
      <alignment horizontal="center" vertical="center" wrapText="1"/>
    </xf>
    <xf numFmtId="4" fontId="8" fillId="0" borderId="10" xfId="0" applyNumberFormat="1" applyFont="1" applyBorder="1" applyAlignment="1">
      <alignment wrapText="1"/>
    </xf>
    <xf numFmtId="0" fontId="50" fillId="0" borderId="10" xfId="0" applyFont="1" applyBorder="1" applyAlignment="1">
      <alignment horizontal="center" vertical="center"/>
    </xf>
    <xf numFmtId="4" fontId="8" fillId="27" borderId="0" xfId="0" applyNumberFormat="1" applyFont="1" applyFill="1" applyAlignment="1">
      <alignment horizontal="center" vertical="center" wrapText="1"/>
    </xf>
    <xf numFmtId="4" fontId="19" fillId="0" borderId="0" xfId="0" applyNumberFormat="1" applyFont="1" applyAlignment="1">
      <alignment horizontal="center" wrapText="1"/>
    </xf>
    <xf numFmtId="49" fontId="35" fillId="33" borderId="10" xfId="0" applyNumberFormat="1" applyFont="1" applyFill="1" applyBorder="1" applyAlignment="1">
      <alignment horizontal="justify" vertical="center" wrapText="1"/>
    </xf>
    <xf numFmtId="1" fontId="35" fillId="33" borderId="10" xfId="0" applyNumberFormat="1" applyFont="1" applyFill="1" applyBorder="1" applyAlignment="1">
      <alignment horizontal="center" vertical="center"/>
    </xf>
    <xf numFmtId="0" fontId="35" fillId="33" borderId="10" xfId="0" applyFont="1" applyFill="1" applyBorder="1" applyAlignment="1">
      <alignment horizontal="center" vertical="center"/>
    </xf>
    <xf numFmtId="0" fontId="39" fillId="33" borderId="10" xfId="0" applyFont="1" applyFill="1" applyBorder="1" applyAlignment="1">
      <alignment horizontal="center" vertical="center"/>
    </xf>
    <xf numFmtId="49" fontId="39" fillId="33" borderId="10" xfId="0" applyNumberFormat="1" applyFont="1" applyFill="1" applyBorder="1" applyAlignment="1">
      <alignment horizontal="center" vertical="center"/>
    </xf>
    <xf numFmtId="49" fontId="39" fillId="33" borderId="10" xfId="0" applyNumberFormat="1" applyFont="1" applyFill="1" applyBorder="1" applyAlignment="1">
      <alignment horizontal="center" vertical="center" wrapText="1"/>
    </xf>
    <xf numFmtId="0" fontId="35" fillId="33" borderId="10" xfId="0" applyFont="1" applyFill="1" applyBorder="1" applyAlignment="1">
      <alignment horizontal="center" vertical="center" wrapText="1"/>
    </xf>
    <xf numFmtId="4" fontId="8" fillId="33" borderId="10" xfId="0" applyNumberFormat="1" applyFont="1" applyFill="1" applyBorder="1" applyAlignment="1">
      <alignment horizontal="center" vertical="center" wrapText="1"/>
    </xf>
    <xf numFmtId="4" fontId="8" fillId="33" borderId="10" xfId="0" applyNumberFormat="1" applyFont="1" applyFill="1" applyBorder="1" applyAlignment="1">
      <alignment horizontal="center" vertical="center"/>
    </xf>
    <xf numFmtId="4" fontId="43" fillId="33" borderId="10" xfId="0" applyNumberFormat="1" applyFont="1" applyFill="1" applyBorder="1" applyAlignment="1">
      <alignment horizontal="center" vertical="center" wrapText="1"/>
    </xf>
    <xf numFmtId="4" fontId="43" fillId="33" borderId="10" xfId="0" applyNumberFormat="1" applyFont="1" applyFill="1" applyBorder="1" applyAlignment="1">
      <alignment horizontal="center" vertical="center"/>
    </xf>
    <xf numFmtId="0" fontId="37" fillId="33" borderId="10" xfId="0" applyFont="1" applyFill="1" applyBorder="1" applyAlignment="1">
      <alignment horizontal="center" vertical="center"/>
    </xf>
    <xf numFmtId="0" fontId="50" fillId="33" borderId="10" xfId="0" applyFont="1" applyFill="1" applyBorder="1" applyAlignment="1">
      <alignment horizontal="center" vertical="center"/>
    </xf>
    <xf numFmtId="0" fontId="50" fillId="33" borderId="10" xfId="0" applyFont="1" applyFill="1" applyBorder="1" applyAlignment="1">
      <alignment horizontal="center" vertical="center" wrapText="1"/>
    </xf>
    <xf numFmtId="4" fontId="54" fillId="0" borderId="10" xfId="0" applyNumberFormat="1" applyFont="1" applyBorder="1" applyAlignment="1">
      <alignment horizontal="center" vertical="center" wrapText="1"/>
    </xf>
    <xf numFmtId="4" fontId="55" fillId="0" borderId="10" xfId="0" applyNumberFormat="1" applyFont="1" applyBorder="1" applyAlignment="1">
      <alignment horizontal="center" vertical="center" wrapText="1"/>
    </xf>
    <xf numFmtId="164" fontId="55" fillId="0" borderId="10" xfId="0" applyNumberFormat="1" applyFont="1" applyBorder="1" applyAlignment="1">
      <alignment horizontal="center" vertical="center"/>
    </xf>
    <xf numFmtId="3" fontId="55" fillId="0" borderId="10" xfId="0" applyNumberFormat="1" applyFont="1" applyBorder="1" applyAlignment="1">
      <alignment horizontal="center" vertical="center" wrapText="1"/>
    </xf>
    <xf numFmtId="4" fontId="56" fillId="0" borderId="10" xfId="0" applyNumberFormat="1" applyFont="1" applyBorder="1" applyAlignment="1">
      <alignment horizontal="center" vertical="center" wrapText="1"/>
    </xf>
    <xf numFmtId="4" fontId="57" fillId="0" borderId="10" xfId="0" applyNumberFormat="1" applyFont="1" applyBorder="1" applyAlignment="1">
      <alignment horizontal="center" vertical="center" wrapText="1"/>
    </xf>
    <xf numFmtId="3" fontId="54" fillId="0" borderId="10" xfId="0" applyNumberFormat="1" applyFont="1" applyBorder="1" applyAlignment="1">
      <alignment horizontal="center" vertical="center" wrapText="1"/>
    </xf>
    <xf numFmtId="3" fontId="57" fillId="0" borderId="10" xfId="0" applyNumberFormat="1" applyFont="1" applyBorder="1" applyAlignment="1">
      <alignment horizontal="center" vertical="center" wrapText="1"/>
    </xf>
    <xf numFmtId="4" fontId="55" fillId="0" borderId="12" xfId="0" applyNumberFormat="1" applyFont="1" applyBorder="1" applyAlignment="1">
      <alignment horizontal="center" vertical="center" wrapText="1"/>
    </xf>
    <xf numFmtId="3" fontId="58" fillId="0" borderId="10" xfId="0" applyNumberFormat="1" applyFont="1" applyBorder="1" applyAlignment="1">
      <alignment horizontal="center" vertical="center" wrapText="1"/>
    </xf>
    <xf numFmtId="4" fontId="55" fillId="33" borderId="10" xfId="0" applyNumberFormat="1" applyFont="1" applyFill="1" applyBorder="1" applyAlignment="1">
      <alignment horizontal="center" vertical="center" wrapText="1"/>
    </xf>
    <xf numFmtId="4" fontId="55" fillId="33" borderId="12" xfId="0" applyNumberFormat="1" applyFont="1" applyFill="1" applyBorder="1" applyAlignment="1">
      <alignment horizontal="center" vertical="center" wrapText="1"/>
    </xf>
    <xf numFmtId="4" fontId="54" fillId="33" borderId="10" xfId="0" applyNumberFormat="1" applyFont="1" applyFill="1" applyBorder="1" applyAlignment="1">
      <alignment horizontal="center" vertical="center" wrapText="1"/>
    </xf>
    <xf numFmtId="3" fontId="54" fillId="33" borderId="10" xfId="0" applyNumberFormat="1" applyFont="1" applyFill="1" applyBorder="1" applyAlignment="1">
      <alignment horizontal="center" vertical="center" wrapText="1"/>
    </xf>
    <xf numFmtId="3" fontId="58" fillId="33" borderId="10" xfId="0" applyNumberFormat="1" applyFont="1" applyFill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 wrapText="1"/>
    </xf>
    <xf numFmtId="0" fontId="55" fillId="0" borderId="10" xfId="0" applyFont="1" applyBorder="1" applyAlignment="1">
      <alignment horizontal="justify" vertical="center"/>
    </xf>
    <xf numFmtId="0" fontId="55" fillId="0" borderId="10" xfId="0" applyFont="1" applyBorder="1" applyAlignment="1">
      <alignment horizontal="center" vertical="center"/>
    </xf>
    <xf numFmtId="4" fontId="55" fillId="0" borderId="10" xfId="0" applyNumberFormat="1" applyFont="1" applyBorder="1" applyAlignment="1">
      <alignment horizontal="center" vertical="center"/>
    </xf>
    <xf numFmtId="0" fontId="57" fillId="0" borderId="10" xfId="0" applyFont="1" applyBorder="1" applyAlignment="1">
      <alignment horizontal="center" vertical="center"/>
    </xf>
    <xf numFmtId="0" fontId="56" fillId="0" borderId="10" xfId="0" applyFont="1" applyBorder="1" applyAlignment="1">
      <alignment horizontal="center" vertical="center"/>
    </xf>
    <xf numFmtId="49" fontId="55" fillId="0" borderId="10" xfId="0" applyNumberFormat="1" applyFont="1" applyBorder="1" applyAlignment="1">
      <alignment horizontal="justify" vertical="center" wrapText="1"/>
    </xf>
    <xf numFmtId="0" fontId="55" fillId="24" borderId="10" xfId="0" applyFont="1" applyFill="1" applyBorder="1" applyAlignment="1">
      <alignment horizontal="center" vertical="center" wrapText="1"/>
    </xf>
    <xf numFmtId="0" fontId="55" fillId="0" borderId="10" xfId="0" applyFont="1" applyBorder="1" applyAlignment="1">
      <alignment vertical="center" wrapText="1"/>
    </xf>
    <xf numFmtId="0" fontId="55" fillId="0" borderId="10" xfId="0" applyFont="1" applyBorder="1" applyAlignment="1">
      <alignment horizontal="left" vertical="center" wrapText="1"/>
    </xf>
    <xf numFmtId="0" fontId="55" fillId="0" borderId="12" xfId="0" applyFont="1" applyBorder="1" applyAlignment="1">
      <alignment horizontal="left" vertical="center" wrapText="1"/>
    </xf>
    <xf numFmtId="49" fontId="55" fillId="33" borderId="10" xfId="0" applyNumberFormat="1" applyFont="1" applyFill="1" applyBorder="1" applyAlignment="1">
      <alignment horizontal="justify" vertical="center" wrapText="1"/>
    </xf>
    <xf numFmtId="0" fontId="59" fillId="33" borderId="12" xfId="0" applyFont="1" applyFill="1" applyBorder="1" applyAlignment="1">
      <alignment horizontal="left" vertical="center" wrapText="1"/>
    </xf>
    <xf numFmtId="0" fontId="60" fillId="32" borderId="10" xfId="0" applyFont="1" applyFill="1" applyBorder="1" applyAlignment="1">
      <alignment vertical="center" wrapText="1"/>
    </xf>
    <xf numFmtId="0" fontId="61" fillId="33" borderId="10" xfId="0" applyFont="1" applyFill="1" applyBorder="1" applyAlignment="1">
      <alignment horizontal="center" vertical="center" wrapText="1"/>
    </xf>
    <xf numFmtId="0" fontId="62" fillId="32" borderId="10" xfId="0" applyFont="1" applyFill="1" applyBorder="1" applyAlignment="1">
      <alignment vertical="center" wrapText="1"/>
    </xf>
    <xf numFmtId="0" fontId="62" fillId="0" borderId="10" xfId="0" applyFont="1" applyBorder="1" applyAlignment="1">
      <alignment vertical="center" wrapText="1"/>
    </xf>
    <xf numFmtId="0" fontId="60" fillId="0" borderId="10" xfId="0" applyFont="1" applyBorder="1" applyAlignment="1">
      <alignment vertical="center" wrapText="1"/>
    </xf>
    <xf numFmtId="0" fontId="1" fillId="34" borderId="10" xfId="0" applyFont="1" applyFill="1" applyBorder="1" applyAlignment="1">
      <alignment vertical="center" wrapText="1"/>
    </xf>
    <xf numFmtId="4" fontId="63" fillId="29" borderId="10" xfId="0" applyNumberFormat="1" applyFont="1" applyFill="1" applyBorder="1" applyAlignment="1">
      <alignment horizontal="center" vertical="center" wrapText="1"/>
    </xf>
    <xf numFmtId="4" fontId="19" fillId="51" borderId="26" xfId="0" applyNumberFormat="1" applyFont="1" applyFill="1" applyBorder="1" applyAlignment="1">
      <alignment horizontal="center" vertical="center" wrapText="1"/>
    </xf>
    <xf numFmtId="4" fontId="19" fillId="51" borderId="25" xfId="0" applyNumberFormat="1" applyFont="1" applyFill="1" applyBorder="1" applyAlignment="1">
      <alignment horizontal="center" vertical="center" wrapText="1"/>
    </xf>
    <xf numFmtId="4" fontId="19" fillId="51" borderId="23" xfId="0" applyNumberFormat="1" applyFont="1" applyFill="1" applyBorder="1" applyAlignment="1">
      <alignment horizontal="center" vertical="center" wrapText="1"/>
    </xf>
    <xf numFmtId="4" fontId="8" fillId="52" borderId="0" xfId="0" applyNumberFormat="1" applyFont="1" applyFill="1" applyAlignment="1">
      <alignment horizontal="center" vertical="center" wrapText="1"/>
    </xf>
    <xf numFmtId="0" fontId="0" fillId="51" borderId="0" xfId="0" applyFill="1"/>
    <xf numFmtId="4" fontId="19" fillId="51" borderId="0" xfId="0" applyNumberFormat="1" applyFont="1" applyFill="1" applyAlignment="1">
      <alignment horizontal="center" vertical="center" wrapText="1"/>
    </xf>
    <xf numFmtId="4" fontId="64" fillId="0" borderId="10" xfId="0" applyNumberFormat="1" applyFont="1" applyBorder="1" applyAlignment="1">
      <alignment horizontal="center" vertical="center" wrapText="1"/>
    </xf>
    <xf numFmtId="164" fontId="64" fillId="0" borderId="10" xfId="0" applyNumberFormat="1" applyFont="1" applyBorder="1" applyAlignment="1">
      <alignment horizontal="center" vertical="center"/>
    </xf>
    <xf numFmtId="3" fontId="19" fillId="0" borderId="10" xfId="0" applyNumberFormat="1" applyFont="1" applyBorder="1" applyAlignment="1">
      <alignment horizontal="center" vertical="center" wrapText="1"/>
    </xf>
    <xf numFmtId="4" fontId="8" fillId="0" borderId="12" xfId="0" applyNumberFormat="1" applyFont="1" applyBorder="1" applyAlignment="1">
      <alignment horizontal="center" vertical="center" wrapText="1"/>
    </xf>
    <xf numFmtId="4" fontId="34" fillId="0" borderId="0" xfId="0" applyNumberFormat="1" applyFont="1" applyAlignment="1">
      <alignment wrapText="1"/>
    </xf>
    <xf numFmtId="0" fontId="51" fillId="33" borderId="17" xfId="0" applyFont="1" applyFill="1" applyBorder="1" applyAlignment="1">
      <alignment horizontal="center" vertical="center" wrapText="1"/>
    </xf>
    <xf numFmtId="0" fontId="51" fillId="33" borderId="29" xfId="0" applyFont="1" applyFill="1" applyBorder="1" applyAlignment="1">
      <alignment horizontal="center" vertical="center" wrapText="1"/>
    </xf>
    <xf numFmtId="0" fontId="51" fillId="33" borderId="22" xfId="0" applyFont="1" applyFill="1" applyBorder="1" applyAlignment="1">
      <alignment horizontal="center" vertical="center" wrapText="1"/>
    </xf>
    <xf numFmtId="0" fontId="52" fillId="24" borderId="0" xfId="0" applyFont="1" applyFill="1" applyAlignment="1">
      <alignment horizontal="center" vertical="center"/>
    </xf>
    <xf numFmtId="4" fontId="19" fillId="0" borderId="0" xfId="0" applyNumberFormat="1" applyFont="1" applyAlignment="1">
      <alignment horizontal="center" wrapText="1"/>
    </xf>
    <xf numFmtId="4" fontId="8" fillId="0" borderId="0" xfId="0" applyNumberFormat="1" applyFont="1" applyAlignment="1">
      <alignment horizontal="left" vertical="center" wrapText="1"/>
    </xf>
    <xf numFmtId="4" fontId="8" fillId="0" borderId="0" xfId="0" applyNumberFormat="1" applyFont="1" applyAlignment="1">
      <alignment horizontal="left" wrapText="1"/>
    </xf>
    <xf numFmtId="4" fontId="29" fillId="0" borderId="0" xfId="0" applyNumberFormat="1" applyFont="1" applyAlignment="1">
      <alignment horizontal="left" vertical="center"/>
    </xf>
    <xf numFmtId="4" fontId="19" fillId="0" borderId="0" xfId="0" applyNumberFormat="1" applyFont="1" applyAlignment="1">
      <alignment horizontal="left" wrapText="1"/>
    </xf>
    <xf numFmtId="4" fontId="34" fillId="31" borderId="10" xfId="0" applyNumberFormat="1" applyFont="1" applyFill="1" applyBorder="1" applyAlignment="1">
      <alignment horizontal="center" vertical="center"/>
    </xf>
    <xf numFmtId="4" fontId="25" fillId="31" borderId="10" xfId="0" applyNumberFormat="1" applyFont="1" applyFill="1" applyBorder="1" applyAlignment="1">
      <alignment horizontal="center" vertical="center" wrapText="1"/>
    </xf>
    <xf numFmtId="4" fontId="19" fillId="31" borderId="10" xfId="0" applyNumberFormat="1" applyFont="1" applyFill="1" applyBorder="1" applyAlignment="1">
      <alignment horizontal="center" vertical="center"/>
    </xf>
    <xf numFmtId="4" fontId="8" fillId="31" borderId="10" xfId="0" applyNumberFormat="1" applyFont="1" applyFill="1" applyBorder="1" applyAlignment="1">
      <alignment horizontal="center" vertical="center" wrapText="1"/>
    </xf>
    <xf numFmtId="4" fontId="20" fillId="0" borderId="0" xfId="0" applyNumberFormat="1" applyFont="1" applyAlignment="1">
      <alignment horizontal="center" vertical="center"/>
    </xf>
    <xf numFmtId="4" fontId="24" fillId="0" borderId="0" xfId="0" applyNumberFormat="1" applyFont="1" applyAlignment="1">
      <alignment horizontal="center" vertical="center"/>
    </xf>
    <xf numFmtId="0" fontId="25" fillId="30" borderId="10" xfId="0" applyFont="1" applyFill="1" applyBorder="1" applyAlignment="1">
      <alignment horizontal="center" vertical="center" wrapText="1"/>
    </xf>
    <xf numFmtId="4" fontId="25" fillId="30" borderId="10" xfId="0" applyNumberFormat="1" applyFont="1" applyFill="1" applyBorder="1" applyAlignment="1">
      <alignment horizontal="center" vertical="center" wrapText="1"/>
    </xf>
    <xf numFmtId="4" fontId="25" fillId="31" borderId="1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4" fontId="19" fillId="0" borderId="10" xfId="0" applyNumberFormat="1" applyFont="1" applyBorder="1" applyAlignment="1">
      <alignment wrapText="1"/>
    </xf>
    <xf numFmtId="4" fontId="33" fillId="0" borderId="10" xfId="0" applyNumberFormat="1" applyFont="1" applyBorder="1" applyAlignment="1">
      <alignment horizontal="left" wrapText="1"/>
    </xf>
    <xf numFmtId="4" fontId="25" fillId="17" borderId="10" xfId="0" applyNumberFormat="1" applyFont="1" applyFill="1" applyBorder="1" applyAlignment="1">
      <alignment horizontal="left" wrapText="1"/>
    </xf>
    <xf numFmtId="4" fontId="19" fillId="0" borderId="0" xfId="0" applyNumberFormat="1" applyFont="1" applyAlignment="1">
      <alignment horizontal="left" vertical="center"/>
    </xf>
    <xf numFmtId="4" fontId="19" fillId="0" borderId="0" xfId="0" applyNumberFormat="1" applyFont="1" applyAlignment="1">
      <alignment horizontal="left" vertical="center" wrapText="1"/>
    </xf>
    <xf numFmtId="4" fontId="19" fillId="0" borderId="0" xfId="0" applyNumberFormat="1" applyFont="1" applyAlignment="1">
      <alignment horizontal="left"/>
    </xf>
    <xf numFmtId="4" fontId="25" fillId="0" borderId="10" xfId="0" applyNumberFormat="1" applyFont="1" applyBorder="1" applyAlignment="1">
      <alignment horizontal="center" vertical="center" wrapText="1"/>
    </xf>
    <xf numFmtId="4" fontId="25" fillId="0" borderId="10" xfId="0" applyNumberFormat="1" applyFont="1" applyBorder="1" applyAlignment="1">
      <alignment horizontal="center" vertical="center"/>
    </xf>
    <xf numFmtId="49" fontId="25" fillId="0" borderId="10" xfId="0" applyNumberFormat="1" applyFont="1" applyBorder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/>
    </xf>
    <xf numFmtId="4" fontId="31" fillId="0" borderId="0" xfId="0" applyNumberFormat="1" applyFont="1" applyAlignment="1">
      <alignment horizontal="center" vertical="center"/>
    </xf>
    <xf numFmtId="4" fontId="25" fillId="17" borderId="0" xfId="0" applyNumberFormat="1" applyFont="1" applyFill="1" applyAlignment="1">
      <alignment horizontal="left" wrapText="1"/>
    </xf>
    <xf numFmtId="4" fontId="19" fillId="0" borderId="0" xfId="0" applyNumberFormat="1" applyFont="1" applyAlignment="1">
      <alignment vertical="center" wrapText="1"/>
    </xf>
    <xf numFmtId="4" fontId="19" fillId="0" borderId="0" xfId="0" applyNumberFormat="1" applyFont="1" applyAlignment="1">
      <alignment wrapText="1"/>
    </xf>
    <xf numFmtId="4" fontId="26" fillId="0" borderId="0" xfId="0" applyNumberFormat="1" applyFont="1" applyAlignment="1">
      <alignment horizontal="left" vertical="center"/>
    </xf>
    <xf numFmtId="4" fontId="34" fillId="0" borderId="10" xfId="0" applyNumberFormat="1" applyFont="1" applyBorder="1" applyAlignment="1">
      <alignment horizontal="center" vertical="center" wrapText="1"/>
    </xf>
    <xf numFmtId="4" fontId="25" fillId="0" borderId="11" xfId="0" applyNumberFormat="1" applyFont="1" applyBorder="1" applyAlignment="1">
      <alignment horizontal="center" vertical="center" wrapText="1"/>
    </xf>
    <xf numFmtId="4" fontId="34" fillId="0" borderId="11" xfId="0" applyNumberFormat="1" applyFont="1" applyBorder="1" applyAlignment="1">
      <alignment horizontal="center" vertical="center" wrapText="1"/>
    </xf>
    <xf numFmtId="4" fontId="34" fillId="0" borderId="10" xfId="0" applyNumberFormat="1" applyFont="1" applyBorder="1" applyAlignment="1">
      <alignment horizontal="center" vertical="center"/>
    </xf>
    <xf numFmtId="4" fontId="38" fillId="0" borderId="0" xfId="0" applyNumberFormat="1" applyFont="1" applyAlignment="1">
      <alignment horizontal="left" vertical="center" wrapText="1"/>
    </xf>
    <xf numFmtId="4" fontId="19" fillId="0" borderId="0" xfId="0" applyNumberFormat="1" applyFont="1" applyAlignment="1">
      <alignment horizontal="center" vertical="center" wrapText="1"/>
    </xf>
    <xf numFmtId="0" fontId="53" fillId="24" borderId="0" xfId="0" applyFont="1" applyFill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 wrapText="1"/>
    </xf>
    <xf numFmtId="4" fontId="19" fillId="0" borderId="13" xfId="0" applyNumberFormat="1" applyFont="1" applyBorder="1" applyAlignment="1">
      <alignment horizontal="center" vertical="center" wrapText="1"/>
    </xf>
    <xf numFmtId="4" fontId="8" fillId="27" borderId="13" xfId="0" applyNumberFormat="1" applyFont="1" applyFill="1" applyBorder="1" applyAlignment="1">
      <alignment horizontal="center" vertical="center" wrapText="1"/>
    </xf>
    <xf numFmtId="0" fontId="54" fillId="0" borderId="21" xfId="0" applyFont="1" applyBorder="1" applyAlignment="1">
      <alignment horizontal="center" vertical="center"/>
    </xf>
    <xf numFmtId="4" fontId="38" fillId="0" borderId="10" xfId="0" applyNumberFormat="1" applyFont="1" applyBorder="1" applyAlignment="1">
      <alignment horizontal="center" vertical="center" wrapText="1"/>
    </xf>
    <xf numFmtId="4" fontId="8" fillId="28" borderId="13" xfId="0" applyNumberFormat="1" applyFont="1" applyFill="1" applyBorder="1" applyAlignment="1">
      <alignment horizontal="center" vertical="center" wrapText="1"/>
    </xf>
    <xf numFmtId="4" fontId="19" fillId="0" borderId="20" xfId="0" applyNumberFormat="1" applyFont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center" vertical="center" wrapText="1"/>
    </xf>
    <xf numFmtId="4" fontId="19" fillId="0" borderId="18" xfId="0" applyNumberFormat="1" applyFont="1" applyBorder="1" applyAlignment="1">
      <alignment horizontal="center" vertical="center" wrapText="1"/>
    </xf>
    <xf numFmtId="4" fontId="8" fillId="0" borderId="11" xfId="0" applyNumberFormat="1" applyFont="1" applyBorder="1" applyAlignment="1">
      <alignment horizontal="center" vertical="center" wrapText="1"/>
    </xf>
    <xf numFmtId="4" fontId="8" fillId="0" borderId="19" xfId="0" applyNumberFormat="1" applyFont="1" applyBorder="1" applyAlignment="1">
      <alignment horizontal="center" vertical="center" wrapText="1"/>
    </xf>
    <xf numFmtId="4" fontId="8" fillId="26" borderId="10" xfId="0" applyNumberFormat="1" applyFont="1" applyFill="1" applyBorder="1" applyAlignment="1">
      <alignment horizontal="center" vertical="center" wrapText="1"/>
    </xf>
    <xf numFmtId="4" fontId="19" fillId="26" borderId="10" xfId="0" applyNumberFormat="1" applyFont="1" applyFill="1" applyBorder="1" applyAlignment="1">
      <alignment horizontal="center" vertical="center" wrapText="1"/>
    </xf>
    <xf numFmtId="4" fontId="8" fillId="28" borderId="10" xfId="0" applyNumberFormat="1" applyFont="1" applyFill="1" applyBorder="1" applyAlignment="1">
      <alignment horizontal="center" vertical="center" wrapText="1"/>
    </xf>
    <xf numFmtId="4" fontId="8" fillId="0" borderId="13" xfId="0" applyNumberFormat="1" applyFont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left" vertical="center" wrapText="1"/>
    </xf>
    <xf numFmtId="4" fontId="19" fillId="0" borderId="17" xfId="0" applyNumberFormat="1" applyFont="1" applyBorder="1" applyAlignment="1">
      <alignment horizontal="left" vertical="center" wrapText="1"/>
    </xf>
    <xf numFmtId="4" fontId="19" fillId="0" borderId="14" xfId="0" applyNumberFormat="1" applyFont="1" applyBorder="1" applyAlignment="1">
      <alignment horizontal="center" vertical="center" wrapText="1"/>
    </xf>
    <xf numFmtId="4" fontId="8" fillId="26" borderId="10" xfId="0" applyNumberFormat="1" applyFont="1" applyFill="1" applyBorder="1" applyAlignment="1">
      <alignment horizontal="left" vertical="center" wrapText="1"/>
    </xf>
    <xf numFmtId="4" fontId="54" fillId="0" borderId="10" xfId="0" applyNumberFormat="1" applyFont="1" applyBorder="1" applyAlignment="1">
      <alignment horizontal="center" vertical="center" wrapText="1"/>
    </xf>
    <xf numFmtId="4" fontId="25" fillId="0" borderId="13" xfId="0" applyNumberFormat="1" applyFont="1" applyBorder="1" applyAlignment="1">
      <alignment horizontal="center" vertical="center" wrapText="1"/>
    </xf>
    <xf numFmtId="4" fontId="54" fillId="0" borderId="10" xfId="0" applyNumberFormat="1" applyFont="1" applyBorder="1" applyAlignment="1">
      <alignment horizontal="center" vertical="center"/>
    </xf>
    <xf numFmtId="0" fontId="54" fillId="0" borderId="10" xfId="0" applyFont="1" applyBorder="1" applyAlignment="1">
      <alignment horizontal="center" vertical="center" wrapText="1"/>
    </xf>
  </cellXfs>
  <cellStyles count="71">
    <cellStyle name="20% - Colore 1" xfId="1" xr:uid="{00000000-0005-0000-0000-000006000000}"/>
    <cellStyle name="20% - Colore 1 2" xfId="2" xr:uid="{00000000-0005-0000-0000-000007000000}"/>
    <cellStyle name="20% - Colore 1 2 2" xfId="60" xr:uid="{80710061-C2FC-4CF5-A20D-7F8E3F941642}"/>
    <cellStyle name="20% - Colore 1 3" xfId="64" xr:uid="{B64303C5-55F0-401D-9896-DF7CAAD20E5D}"/>
    <cellStyle name="20% - Colore 1 4" xfId="48" xr:uid="{1B22F4F3-05EC-4D68-9C42-C0018CBC2484}"/>
    <cellStyle name="20% - Colore 2" xfId="3" xr:uid="{00000000-0005-0000-0000-000008000000}"/>
    <cellStyle name="20% - Colore 3" xfId="4" xr:uid="{00000000-0005-0000-0000-000009000000}"/>
    <cellStyle name="20% - Colore 4" xfId="5" xr:uid="{00000000-0005-0000-0000-00000A000000}"/>
    <cellStyle name="20% - Colore 5" xfId="6" xr:uid="{00000000-0005-0000-0000-00000B000000}"/>
    <cellStyle name="20% - Colore 6" xfId="7" xr:uid="{00000000-0005-0000-0000-00000C000000}"/>
    <cellStyle name="20% - Colore 6 2" xfId="65" xr:uid="{2B2A4A1E-4BB0-4000-8400-D4FE3570B68B}"/>
    <cellStyle name="20% - Colore 6 3" xfId="49" xr:uid="{8DA157E4-EEE2-4D66-AA4C-78EF7FA9240E}"/>
    <cellStyle name="40% - Colore 1" xfId="8" xr:uid="{00000000-0005-0000-0000-00000D000000}"/>
    <cellStyle name="40% - Colore 1 2" xfId="50" xr:uid="{0BC1DEB6-D0CC-4855-9DE4-B4A910A22C26}"/>
    <cellStyle name="40% - Colore 2" xfId="9" xr:uid="{00000000-0005-0000-0000-00000E000000}"/>
    <cellStyle name="40% - Colore 3" xfId="10" xr:uid="{00000000-0005-0000-0000-00000F000000}"/>
    <cellStyle name="40% - Colore 4" xfId="11" xr:uid="{00000000-0005-0000-0000-000010000000}"/>
    <cellStyle name="40% - Colore 5" xfId="12" xr:uid="{00000000-0005-0000-0000-000011000000}"/>
    <cellStyle name="40% - Colore 5 2" xfId="51" xr:uid="{463140A1-1605-4AF1-ABF1-92BCC935375D}"/>
    <cellStyle name="40% - Colore 6" xfId="13" xr:uid="{00000000-0005-0000-0000-000012000000}"/>
    <cellStyle name="40% - Colore 6 2" xfId="14" xr:uid="{00000000-0005-0000-0000-000013000000}"/>
    <cellStyle name="40% - Colore 6 3" xfId="66" xr:uid="{801B1565-60E0-405E-BC39-28447CD3E509}"/>
    <cellStyle name="40% - Colore 6 4" xfId="52" xr:uid="{F4C81D7A-2A47-4C48-B0C8-37503552C8D6}"/>
    <cellStyle name="60% - Colore 1" xfId="15" xr:uid="{00000000-0005-0000-0000-000014000000}"/>
    <cellStyle name="60% - Colore 1 2" xfId="67" xr:uid="{BCB4C791-8768-43D8-8033-031222E4C0E1}"/>
    <cellStyle name="60% - Colore 2" xfId="16" xr:uid="{00000000-0005-0000-0000-000015000000}"/>
    <cellStyle name="60% - Colore 3" xfId="17" xr:uid="{00000000-0005-0000-0000-000016000000}"/>
    <cellStyle name="60% - Colore 4" xfId="18" xr:uid="{00000000-0005-0000-0000-000017000000}"/>
    <cellStyle name="60% - Colore 5" xfId="19" xr:uid="{00000000-0005-0000-0000-000018000000}"/>
    <cellStyle name="60% - Colore 5 2" xfId="53" xr:uid="{1E53ABAD-14B6-48D2-A03E-DFAEC8804B23}"/>
    <cellStyle name="60% - Colore 6" xfId="20" xr:uid="{00000000-0005-0000-0000-000019000000}"/>
    <cellStyle name="60% - Colore 6 2" xfId="68" xr:uid="{D7ADB076-F663-43F8-AD6D-DDB2BAF04A14}"/>
    <cellStyle name="60% - Colore 6 3" xfId="54" xr:uid="{3BD76E78-D5E3-4720-B626-4C04C6FF8821}"/>
    <cellStyle name="Calcolo" xfId="21" xr:uid="{00000000-0005-0000-0000-00001A000000}"/>
    <cellStyle name="Calcolo 2" xfId="22" xr:uid="{00000000-0005-0000-0000-00001B000000}"/>
    <cellStyle name="Calcolo 2 2" xfId="61" xr:uid="{22957A74-4E46-4804-911C-D0547D4F2261}"/>
    <cellStyle name="Cella collegata" xfId="23" xr:uid="{00000000-0005-0000-0000-00001C000000}"/>
    <cellStyle name="Cella da controllare" xfId="24" xr:uid="{00000000-0005-0000-0000-00001D000000}"/>
    <cellStyle name="Colore 1" xfId="25" xr:uid="{00000000-0005-0000-0000-00001E000000}"/>
    <cellStyle name="Colore 2" xfId="26" xr:uid="{00000000-0005-0000-0000-00001F000000}"/>
    <cellStyle name="Colore 3" xfId="27" xr:uid="{00000000-0005-0000-0000-000020000000}"/>
    <cellStyle name="Colore 4" xfId="28" xr:uid="{00000000-0005-0000-0000-000021000000}"/>
    <cellStyle name="Colore 5" xfId="29" xr:uid="{00000000-0005-0000-0000-000022000000}"/>
    <cellStyle name="Colore 5 2" xfId="55" xr:uid="{87122316-A2DC-40DC-9566-9FF8937374CA}"/>
    <cellStyle name="Colore 6" xfId="30" xr:uid="{00000000-0005-0000-0000-000023000000}"/>
    <cellStyle name="Colore 6 2" xfId="56" xr:uid="{64B2571E-572B-473A-AA21-3819B933F66F}"/>
    <cellStyle name="Input" xfId="31" xr:uid="{00000000-0005-0000-0000-000024000000}"/>
    <cellStyle name="Input 2" xfId="69" xr:uid="{D86BB38F-7BE3-4F47-924C-5A8831A669C5}"/>
    <cellStyle name="Input 3" xfId="57" xr:uid="{3877D1F1-42FF-4597-ADF0-E6CB9B01C219}"/>
    <cellStyle name="Neutrale" xfId="32" xr:uid="{00000000-0005-0000-0000-000025000000}"/>
    <cellStyle name="Neutrale 2" xfId="33" xr:uid="{00000000-0005-0000-0000-000026000000}"/>
    <cellStyle name="Neutrale 3" xfId="70" xr:uid="{A089137C-EB2D-47B7-A3E1-ABB1E20EA127}"/>
    <cellStyle name="Neutrale 4" xfId="58" xr:uid="{0175170E-C636-4DC6-872E-9ECB2843D1B4}"/>
    <cellStyle name="Normale" xfId="0" builtinId="0"/>
    <cellStyle name="Normale 2" xfId="34" xr:uid="{00000000-0005-0000-0000-000027000000}"/>
    <cellStyle name="Normale 2 2" xfId="59" xr:uid="{D4D26192-081F-48EC-ADCC-AEA39D2DFFC3}"/>
    <cellStyle name="Nota 2" xfId="35" xr:uid="{00000000-0005-0000-0000-000028000000}"/>
    <cellStyle name="Nota 2 2" xfId="62" xr:uid="{8149E8C1-697F-4034-96D8-DE0E55C3A03D}"/>
    <cellStyle name="Output" xfId="36" xr:uid="{00000000-0005-0000-0000-000029000000}"/>
    <cellStyle name="Output 2" xfId="37" xr:uid="{00000000-0005-0000-0000-00002A000000}"/>
    <cellStyle name="Output 2 2" xfId="63" xr:uid="{0D7114E7-0089-46AB-9693-FD1F647CD5B2}"/>
    <cellStyle name="Testo avviso" xfId="38" xr:uid="{00000000-0005-0000-0000-00002B000000}"/>
    <cellStyle name="Testo descrittivo" xfId="39" xr:uid="{00000000-0005-0000-0000-00002C000000}"/>
    <cellStyle name="Titolo 1 2" xfId="40" xr:uid="{00000000-0005-0000-0000-00002D000000}"/>
    <cellStyle name="Titolo 2 2" xfId="41" xr:uid="{00000000-0005-0000-0000-00002E000000}"/>
    <cellStyle name="Titolo 3" xfId="42" xr:uid="{00000000-0005-0000-0000-00002F000000}"/>
    <cellStyle name="Titolo 4" xfId="43" xr:uid="{00000000-0005-0000-0000-000030000000}"/>
    <cellStyle name="Titolo 5" xfId="44" xr:uid="{00000000-0005-0000-0000-000031000000}"/>
    <cellStyle name="Totale" xfId="45" xr:uid="{00000000-0005-0000-0000-000032000000}"/>
    <cellStyle name="Valore non valido" xfId="46" xr:uid="{00000000-0005-0000-0000-000033000000}"/>
    <cellStyle name="Valore valido" xfId="47" xr:uid="{00000000-0005-0000-0000-000034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EEEEEE"/>
      <rgbColor rgb="FF800000"/>
      <rgbColor rgb="FF008000"/>
      <rgbColor rgb="FF000080"/>
      <rgbColor rgb="FFFF8000"/>
      <rgbColor rgb="FF800080"/>
      <rgbColor rgb="FF008080"/>
      <rgbColor rgb="FFC0C0C0"/>
      <rgbColor rgb="FF808080"/>
      <rgbColor rgb="FFB2B2B2"/>
      <rgbColor rgb="FFFF4000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E7E6E6"/>
      <rgbColor rgb="FF00FFFF"/>
      <rgbColor rgb="FF800080"/>
      <rgbColor rgb="FF800000"/>
      <rgbColor rgb="FF008080"/>
      <rgbColor rgb="FF0000FF"/>
      <rgbColor rgb="FFD6DCE5"/>
      <rgbColor rgb="FFE2F0D9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B4C7E7"/>
      <rgbColor rgb="FFFFCC00"/>
      <rgbColor rgb="FFFF9900"/>
      <rgbColor rgb="FFFF6600"/>
      <rgbColor rgb="FF2A60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26"/>
  <sheetViews>
    <sheetView view="pageLayout" zoomScale="90" zoomScaleNormal="55" zoomScalePageLayoutView="90" workbookViewId="0">
      <selection activeCell="E13" sqref="E13"/>
    </sheetView>
  </sheetViews>
  <sheetFormatPr defaultColWidth="9" defaultRowHeight="12.75" x14ac:dyDescent="0.2"/>
  <cols>
    <col min="1" max="1" width="73" style="4" customWidth="1"/>
    <col min="2" max="4" width="15.42578125" style="4" customWidth="1"/>
    <col min="5" max="5" width="23.5703125" style="4" customWidth="1"/>
    <col min="6" max="6" width="22.7109375" style="4" customWidth="1"/>
    <col min="7" max="7" width="11.5703125" style="4" customWidth="1"/>
    <col min="8" max="1024" width="9" style="4"/>
  </cols>
  <sheetData>
    <row r="1" spans="1:7" ht="48" customHeight="1" x14ac:dyDescent="0.2">
      <c r="A1" s="188" t="s">
        <v>0</v>
      </c>
      <c r="B1" s="188"/>
      <c r="C1" s="188"/>
      <c r="D1" s="188"/>
      <c r="E1" s="188"/>
    </row>
    <row r="2" spans="1:7" ht="18.75" x14ac:dyDescent="0.2">
      <c r="A2" s="183" t="s">
        <v>1</v>
      </c>
      <c r="B2" s="183"/>
      <c r="C2" s="183"/>
      <c r="D2" s="183"/>
      <c r="E2" s="183"/>
    </row>
    <row r="3" spans="1:7" ht="15.75" x14ac:dyDescent="0.2">
      <c r="A3" s="189"/>
      <c r="B3" s="189"/>
      <c r="C3" s="189"/>
      <c r="D3" s="189"/>
      <c r="E3" s="189"/>
    </row>
    <row r="4" spans="1:7" ht="18" x14ac:dyDescent="0.2">
      <c r="A4" s="190" t="s">
        <v>2</v>
      </c>
      <c r="B4" s="190"/>
      <c r="C4" s="190"/>
      <c r="D4" s="190"/>
      <c r="E4" s="190"/>
    </row>
    <row r="6" spans="1:7" x14ac:dyDescent="0.2">
      <c r="A6" s="191" t="s">
        <v>3</v>
      </c>
      <c r="B6" s="191" t="s">
        <v>4</v>
      </c>
      <c r="C6" s="191"/>
      <c r="D6" s="191"/>
      <c r="E6" s="191"/>
    </row>
    <row r="7" spans="1:7" x14ac:dyDescent="0.2">
      <c r="A7" s="191"/>
      <c r="B7" s="191" t="s">
        <v>5</v>
      </c>
      <c r="C7" s="191"/>
      <c r="D7" s="191"/>
      <c r="E7" s="191" t="s">
        <v>6</v>
      </c>
    </row>
    <row r="8" spans="1:7" x14ac:dyDescent="0.2">
      <c r="A8" s="191"/>
      <c r="B8" s="5" t="s">
        <v>7</v>
      </c>
      <c r="C8" s="5" t="s">
        <v>8</v>
      </c>
      <c r="D8" s="5" t="s">
        <v>9</v>
      </c>
      <c r="E8" s="191"/>
    </row>
    <row r="9" spans="1:7" ht="28.5" customHeight="1" x14ac:dyDescent="0.2">
      <c r="A9" s="6" t="s">
        <v>10</v>
      </c>
      <c r="B9" s="7">
        <f>25108904.7-1526072.42</f>
        <v>23582832.280000001</v>
      </c>
      <c r="C9" s="7">
        <f>'Scheda D'!Q67</f>
        <v>24381187.950000003</v>
      </c>
      <c r="D9" s="7">
        <f>'Scheda D'!R67</f>
        <v>17347878.530000001</v>
      </c>
      <c r="E9" s="7">
        <f>(B9+C9+D9)</f>
        <v>65311898.760000005</v>
      </c>
      <c r="F9" s="8"/>
    </row>
    <row r="10" spans="1:7" ht="25.5" customHeight="1" x14ac:dyDescent="0.2">
      <c r="A10" s="6" t="s">
        <v>11</v>
      </c>
      <c r="B10" s="7">
        <v>0</v>
      </c>
      <c r="C10" s="9">
        <v>0</v>
      </c>
      <c r="D10" s="7">
        <v>0</v>
      </c>
      <c r="E10" s="7">
        <f>B10+C10+D10</f>
        <v>0</v>
      </c>
    </row>
    <row r="11" spans="1:7" ht="27" customHeight="1" x14ac:dyDescent="0.2">
      <c r="A11" s="6" t="s">
        <v>12</v>
      </c>
      <c r="B11" s="7">
        <v>0</v>
      </c>
      <c r="C11" s="7">
        <v>0</v>
      </c>
      <c r="D11" s="7">
        <v>0</v>
      </c>
      <c r="E11" s="7">
        <f>B11+C11+D11</f>
        <v>0</v>
      </c>
    </row>
    <row r="12" spans="1:7" ht="25.5" customHeight="1" x14ac:dyDescent="0.2">
      <c r="A12" s="6" t="s">
        <v>13</v>
      </c>
      <c r="B12" s="7">
        <f>666072.42+500000+515000</f>
        <v>1681072.42</v>
      </c>
      <c r="C12" s="7">
        <v>0</v>
      </c>
      <c r="D12" s="7">
        <v>0</v>
      </c>
      <c r="E12" s="7">
        <f>+B12+C12+D12</f>
        <v>1681072.42</v>
      </c>
      <c r="G12" s="10"/>
    </row>
    <row r="13" spans="1:7" ht="38.25" x14ac:dyDescent="0.2">
      <c r="A13" s="11" t="s">
        <v>14</v>
      </c>
      <c r="B13" s="7">
        <v>0</v>
      </c>
      <c r="C13" s="7">
        <v>0</v>
      </c>
      <c r="D13" s="7">
        <v>0</v>
      </c>
      <c r="E13" s="7">
        <f>B13+C13+D13</f>
        <v>0</v>
      </c>
    </row>
    <row r="14" spans="1:7" ht="33" customHeight="1" x14ac:dyDescent="0.2">
      <c r="A14" s="11" t="s">
        <v>15</v>
      </c>
      <c r="B14" s="7">
        <v>0</v>
      </c>
      <c r="C14" s="7">
        <v>0</v>
      </c>
      <c r="D14" s="7">
        <v>0</v>
      </c>
      <c r="E14" s="7">
        <f>B14+C14+D14</f>
        <v>0</v>
      </c>
    </row>
    <row r="15" spans="1:7" ht="31.5" customHeight="1" x14ac:dyDescent="0.2">
      <c r="A15" s="6" t="s">
        <v>16</v>
      </c>
      <c r="B15" s="7">
        <v>0</v>
      </c>
      <c r="C15" s="7">
        <v>0</v>
      </c>
      <c r="D15" s="7">
        <v>0</v>
      </c>
      <c r="E15" s="7">
        <f>B15+C15+D15</f>
        <v>0</v>
      </c>
    </row>
    <row r="16" spans="1:7" ht="29.25" customHeight="1" x14ac:dyDescent="0.2">
      <c r="A16" s="12" t="s">
        <v>17</v>
      </c>
      <c r="B16" s="7">
        <f>SUM(B9:B15)</f>
        <v>25263904.700000003</v>
      </c>
      <c r="C16" s="9">
        <f>SUM(C9:C15)</f>
        <v>24381187.950000003</v>
      </c>
      <c r="D16" s="9">
        <f>SUM(D9:D15)</f>
        <v>17347878.530000001</v>
      </c>
      <c r="E16" s="7">
        <f>SUM(E9:E15)</f>
        <v>66992971.180000007</v>
      </c>
    </row>
    <row r="19" spans="1:5" x14ac:dyDescent="0.2">
      <c r="A19" s="177"/>
      <c r="B19" s="177"/>
      <c r="C19" s="177"/>
      <c r="D19" s="177"/>
      <c r="E19" s="177"/>
    </row>
    <row r="21" spans="1:5" x14ac:dyDescent="0.2">
      <c r="C21" s="173" t="s">
        <v>18</v>
      </c>
      <c r="D21" s="173"/>
      <c r="E21" s="173"/>
    </row>
    <row r="22" spans="1:5" x14ac:dyDescent="0.2">
      <c r="D22" s="13"/>
    </row>
    <row r="23" spans="1:5" x14ac:dyDescent="0.2">
      <c r="C23" s="174" t="s">
        <v>445</v>
      </c>
      <c r="D23" s="174"/>
      <c r="E23" s="174"/>
    </row>
    <row r="24" spans="1:5" x14ac:dyDescent="0.2">
      <c r="C24" s="108"/>
      <c r="D24" s="108"/>
      <c r="E24" s="108"/>
    </row>
    <row r="25" spans="1:5" ht="12.75" customHeight="1" x14ac:dyDescent="0.2">
      <c r="A25" s="14" t="s">
        <v>19</v>
      </c>
      <c r="C25" s="174"/>
      <c r="D25" s="174"/>
      <c r="E25" s="174"/>
    </row>
    <row r="26" spans="1:5" ht="38.25" customHeight="1" x14ac:dyDescent="0.2">
      <c r="A26" s="178" t="s">
        <v>20</v>
      </c>
      <c r="B26" s="178"/>
      <c r="C26" s="178"/>
      <c r="D26" s="178"/>
    </row>
  </sheetData>
  <mergeCells count="13">
    <mergeCell ref="A19:E19"/>
    <mergeCell ref="C25:E25"/>
    <mergeCell ref="A26:D26"/>
    <mergeCell ref="A1:E1"/>
    <mergeCell ref="A2:E2"/>
    <mergeCell ref="A3:E3"/>
    <mergeCell ref="A4:E4"/>
    <mergeCell ref="A6:A8"/>
    <mergeCell ref="B6:E6"/>
    <mergeCell ref="B7:D7"/>
    <mergeCell ref="E7:E8"/>
    <mergeCell ref="C23:E23"/>
    <mergeCell ref="C21:E21"/>
  </mergeCells>
  <printOptions horizontalCentered="1" gridLines="1"/>
  <pageMargins left="0.39374999999999999" right="0.39374999999999999" top="0.39374999999999999" bottom="0.39374999999999999" header="0.51180555555555496" footer="0.51180555555555496"/>
  <pageSetup paperSize="9" scale="97" orientation="landscape" useFirstPageNumber="1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I71"/>
  <sheetViews>
    <sheetView view="pageLayout" topLeftCell="B10" zoomScale="85" zoomScaleNormal="75" zoomScalePageLayoutView="85" workbookViewId="0">
      <selection activeCell="A29" sqref="A29:G29"/>
    </sheetView>
  </sheetViews>
  <sheetFormatPr defaultColWidth="9" defaultRowHeight="12.75" x14ac:dyDescent="0.2"/>
  <cols>
    <col min="1" max="1" width="20.7109375" style="4" customWidth="1"/>
    <col min="2" max="3" width="50.42578125" style="4" customWidth="1"/>
    <col min="4" max="5" width="13.28515625" style="4" customWidth="1"/>
    <col min="6" max="6" width="17.28515625" style="4" customWidth="1"/>
    <col min="7" max="7" width="17.85546875" style="4" customWidth="1"/>
    <col min="8" max="8" width="17.5703125" style="4" customWidth="1"/>
    <col min="9" max="9" width="15.140625" style="4" customWidth="1"/>
    <col min="10" max="10" width="15.28515625" style="4" customWidth="1"/>
    <col min="11" max="11" width="14.140625" style="4" customWidth="1"/>
    <col min="12" max="12" width="14.85546875" style="4" customWidth="1"/>
    <col min="13" max="13" width="13.85546875" style="4" customWidth="1"/>
    <col min="14" max="14" width="16.140625" style="4" customWidth="1"/>
    <col min="15" max="15" width="14.28515625" style="4" customWidth="1"/>
    <col min="16" max="16" width="20.5703125" style="4" customWidth="1"/>
    <col min="17" max="17" width="13" style="4" customWidth="1"/>
    <col min="18" max="18" width="14.5703125" style="4" customWidth="1"/>
    <col min="19" max="1023" width="9" style="4"/>
    <col min="1024" max="1024" width="11.5703125" customWidth="1"/>
  </cols>
  <sheetData>
    <row r="1" spans="1:18" ht="18.75" customHeight="1" x14ac:dyDescent="0.2">
      <c r="A1" s="183" t="s">
        <v>21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8.75" x14ac:dyDescent="0.2">
      <c r="A2" s="183" t="s">
        <v>22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 ht="15.75" x14ac:dyDescent="0.2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</row>
    <row r="4" spans="1:18" ht="18" x14ac:dyDescent="0.2">
      <c r="A4" s="184" t="s">
        <v>23</v>
      </c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</row>
    <row r="5" spans="1:18" ht="15.75" customHeight="1" x14ac:dyDescent="0.2">
      <c r="A5" s="202"/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</row>
    <row r="8" spans="1:18" x14ac:dyDescent="0.2">
      <c r="A8" s="199" t="s">
        <v>24</v>
      </c>
      <c r="B8" s="199"/>
      <c r="C8" s="199"/>
      <c r="D8" s="199"/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199"/>
      <c r="P8" s="199"/>
      <c r="Q8" s="199"/>
      <c r="R8" s="199"/>
    </row>
    <row r="9" spans="1:18" ht="87" customHeight="1" x14ac:dyDescent="0.2">
      <c r="A9" s="198" t="s">
        <v>25</v>
      </c>
      <c r="B9" s="198" t="s">
        <v>26</v>
      </c>
      <c r="C9" s="198" t="s">
        <v>27</v>
      </c>
      <c r="D9" s="198" t="s">
        <v>28</v>
      </c>
      <c r="E9" s="198" t="s">
        <v>29</v>
      </c>
      <c r="F9" s="198" t="s">
        <v>30</v>
      </c>
      <c r="G9" s="198" t="s">
        <v>31</v>
      </c>
      <c r="H9" s="198" t="s">
        <v>32</v>
      </c>
      <c r="I9" s="198" t="s">
        <v>33</v>
      </c>
      <c r="J9" s="198" t="s">
        <v>34</v>
      </c>
      <c r="K9" s="198" t="s">
        <v>35</v>
      </c>
      <c r="L9" s="198" t="s">
        <v>36</v>
      </c>
      <c r="M9" s="200" t="s">
        <v>37</v>
      </c>
      <c r="N9" s="198" t="s">
        <v>38</v>
      </c>
      <c r="O9" s="198" t="s">
        <v>39</v>
      </c>
      <c r="P9" s="198" t="s">
        <v>40</v>
      </c>
      <c r="Q9" s="198" t="s">
        <v>41</v>
      </c>
      <c r="R9" s="198" t="s">
        <v>42</v>
      </c>
    </row>
    <row r="10" spans="1:18" ht="75.75" customHeight="1" x14ac:dyDescent="0.2">
      <c r="A10" s="198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200"/>
      <c r="N10" s="198"/>
      <c r="O10" s="198"/>
      <c r="P10" s="198"/>
      <c r="Q10" s="198"/>
      <c r="R10" s="198"/>
    </row>
    <row r="11" spans="1:18" ht="28.5" customHeight="1" x14ac:dyDescent="0.2">
      <c r="A11" s="15" t="s">
        <v>43</v>
      </c>
      <c r="B11" s="15" t="s">
        <v>44</v>
      </c>
      <c r="C11" s="15" t="s">
        <v>45</v>
      </c>
      <c r="D11" s="15" t="s">
        <v>46</v>
      </c>
      <c r="E11" s="15" t="s">
        <v>47</v>
      </c>
      <c r="F11" s="15" t="s">
        <v>48</v>
      </c>
      <c r="G11" s="15" t="s">
        <v>48</v>
      </c>
      <c r="H11" s="15" t="s">
        <v>48</v>
      </c>
      <c r="I11" s="15" t="s">
        <v>48</v>
      </c>
      <c r="J11" s="15" t="s">
        <v>49</v>
      </c>
      <c r="K11" s="15" t="s">
        <v>50</v>
      </c>
      <c r="L11" s="15" t="s">
        <v>51</v>
      </c>
      <c r="M11" s="15" t="s">
        <v>52</v>
      </c>
      <c r="N11" s="15" t="s">
        <v>51</v>
      </c>
      <c r="O11" s="15" t="s">
        <v>53</v>
      </c>
      <c r="P11" s="15" t="s">
        <v>51</v>
      </c>
      <c r="Q11" s="15" t="s">
        <v>51</v>
      </c>
      <c r="R11" s="15" t="s">
        <v>51</v>
      </c>
    </row>
    <row r="12" spans="1:18" ht="42.75" customHeight="1" x14ac:dyDescent="0.2">
      <c r="A12" s="15" t="s">
        <v>54</v>
      </c>
      <c r="B12" s="6" t="s">
        <v>55</v>
      </c>
      <c r="C12" s="16" t="s">
        <v>56</v>
      </c>
      <c r="D12" s="15" t="s">
        <v>57</v>
      </c>
      <c r="E12" s="15">
        <v>2009</v>
      </c>
      <c r="F12" s="17">
        <v>2680000</v>
      </c>
      <c r="G12" s="18">
        <v>0</v>
      </c>
      <c r="H12" s="17">
        <v>3000000</v>
      </c>
      <c r="I12" s="15">
        <v>0</v>
      </c>
      <c r="J12" s="15">
        <v>0</v>
      </c>
      <c r="K12" s="16" t="s">
        <v>58</v>
      </c>
      <c r="L12" s="15" t="s">
        <v>59</v>
      </c>
      <c r="M12" s="15" t="s">
        <v>60</v>
      </c>
      <c r="N12" s="15" t="s">
        <v>59</v>
      </c>
      <c r="O12" s="15" t="s">
        <v>61</v>
      </c>
      <c r="P12" s="15" t="s">
        <v>59</v>
      </c>
      <c r="Q12" s="15" t="s">
        <v>59</v>
      </c>
      <c r="R12" s="15" t="s">
        <v>59</v>
      </c>
    </row>
    <row r="13" spans="1:18" ht="42.75" customHeight="1" x14ac:dyDescent="0.2">
      <c r="A13" s="16" t="s">
        <v>62</v>
      </c>
      <c r="B13" s="6" t="s">
        <v>63</v>
      </c>
      <c r="C13" s="16" t="s">
        <v>56</v>
      </c>
      <c r="D13" s="15" t="s">
        <v>64</v>
      </c>
      <c r="E13" s="16" t="s">
        <v>62</v>
      </c>
      <c r="F13" s="16" t="s">
        <v>62</v>
      </c>
      <c r="G13" s="15" t="s">
        <v>65</v>
      </c>
      <c r="H13" s="17">
        <v>10000000</v>
      </c>
      <c r="I13" s="15"/>
      <c r="J13" s="15" t="s">
        <v>65</v>
      </c>
      <c r="K13" s="16" t="s">
        <v>66</v>
      </c>
      <c r="L13" s="15" t="s">
        <v>67</v>
      </c>
      <c r="M13" s="16" t="s">
        <v>68</v>
      </c>
      <c r="N13" s="15" t="s">
        <v>59</v>
      </c>
      <c r="O13" s="16" t="s">
        <v>69</v>
      </c>
      <c r="P13" s="15" t="s">
        <v>59</v>
      </c>
      <c r="Q13" s="15" t="s">
        <v>59</v>
      </c>
      <c r="R13" s="15" t="s">
        <v>67</v>
      </c>
    </row>
    <row r="14" spans="1:18" ht="30.75" customHeight="1" x14ac:dyDescent="0.2">
      <c r="A14" s="19" t="str">
        <f>'Scheda D'!C24</f>
        <v>G17H03000130001</v>
      </c>
      <c r="B14" s="6" t="s">
        <v>70</v>
      </c>
      <c r="C14" s="16" t="s">
        <v>71</v>
      </c>
      <c r="D14" s="15" t="s">
        <v>64</v>
      </c>
      <c r="E14" s="15">
        <v>2022</v>
      </c>
      <c r="F14" s="17">
        <v>10000000</v>
      </c>
      <c r="G14" s="17">
        <v>3763397.79</v>
      </c>
      <c r="H14" s="17">
        <v>2000000</v>
      </c>
      <c r="I14" s="17">
        <v>2237727.52</v>
      </c>
      <c r="J14" s="15">
        <v>60</v>
      </c>
      <c r="K14" s="16" t="s">
        <v>72</v>
      </c>
      <c r="L14" s="15" t="s">
        <v>73</v>
      </c>
      <c r="M14" s="15" t="s">
        <v>74</v>
      </c>
      <c r="N14" s="15" t="s">
        <v>67</v>
      </c>
      <c r="O14" s="16" t="s">
        <v>69</v>
      </c>
      <c r="P14" s="15" t="s">
        <v>59</v>
      </c>
      <c r="Q14" s="15" t="s">
        <v>59</v>
      </c>
      <c r="R14" s="15" t="s">
        <v>73</v>
      </c>
    </row>
    <row r="15" spans="1:18" ht="30.75" customHeight="1" x14ac:dyDescent="0.2">
      <c r="A15" s="19" t="str">
        <f>'Scheda D'!C23</f>
        <v>F17H19000130002</v>
      </c>
      <c r="B15" s="6" t="str">
        <f>'Scheda D'!N23</f>
        <v>Cavalca ferrovia SP 53 Santa Giusta</v>
      </c>
      <c r="C15" s="16" t="s">
        <v>71</v>
      </c>
      <c r="D15" s="15" t="s">
        <v>57</v>
      </c>
      <c r="E15" s="15">
        <v>2022</v>
      </c>
      <c r="F15" s="17">
        <v>300000</v>
      </c>
      <c r="G15" s="17">
        <v>195014.97</v>
      </c>
      <c r="H15" s="17">
        <v>150000</v>
      </c>
      <c r="I15" s="15">
        <v>0</v>
      </c>
      <c r="J15" s="15">
        <v>0</v>
      </c>
      <c r="K15" s="16" t="s">
        <v>72</v>
      </c>
      <c r="L15" s="15" t="s">
        <v>67</v>
      </c>
      <c r="M15" s="15" t="s">
        <v>75</v>
      </c>
      <c r="N15" s="15" t="s">
        <v>67</v>
      </c>
      <c r="O15" s="16" t="s">
        <v>69</v>
      </c>
      <c r="P15" s="15" t="s">
        <v>59</v>
      </c>
      <c r="Q15" s="15" t="s">
        <v>59</v>
      </c>
      <c r="R15" s="15" t="s">
        <v>67</v>
      </c>
    </row>
    <row r="16" spans="1:18" ht="39.75" customHeight="1" x14ac:dyDescent="0.2">
      <c r="A16" s="19" t="str">
        <f>'Scheda D'!C22</f>
        <v>F67H16001880002</v>
      </c>
      <c r="B16" s="11" t="str">
        <f>'Scheda D'!N22</f>
        <v>Intervento di risanamento strutturale del ponte ad arco sul fiume Tirso lungo la SP 24 km 17+200 nel comune di Sedilo</v>
      </c>
      <c r="C16" s="16" t="s">
        <v>71</v>
      </c>
      <c r="D16" s="15" t="s">
        <v>57</v>
      </c>
      <c r="E16" s="15">
        <v>2020</v>
      </c>
      <c r="F16" s="17">
        <v>300000</v>
      </c>
      <c r="G16" s="17">
        <v>300000</v>
      </c>
      <c r="H16" s="17">
        <v>150000</v>
      </c>
      <c r="I16" s="15">
        <v>0</v>
      </c>
      <c r="J16" s="15">
        <v>0</v>
      </c>
      <c r="K16" s="16" t="s">
        <v>72</v>
      </c>
      <c r="L16" s="15" t="s">
        <v>73</v>
      </c>
      <c r="M16" s="15" t="s">
        <v>75</v>
      </c>
      <c r="N16" s="15" t="s">
        <v>67</v>
      </c>
      <c r="O16" s="16" t="s">
        <v>69</v>
      </c>
      <c r="P16" s="15" t="s">
        <v>59</v>
      </c>
      <c r="Q16" s="15" t="s">
        <v>59</v>
      </c>
      <c r="R16" s="15" t="s">
        <v>73</v>
      </c>
    </row>
    <row r="17" spans="1:18" ht="34.5" customHeight="1" x14ac:dyDescent="0.2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6"/>
      <c r="L17" s="15"/>
      <c r="M17" s="15"/>
      <c r="N17" s="15"/>
      <c r="O17" s="16"/>
      <c r="P17" s="15"/>
      <c r="Q17" s="15"/>
      <c r="R17" s="15"/>
    </row>
    <row r="18" spans="1:18" ht="24" customHeight="1" x14ac:dyDescent="0.2">
      <c r="F18" s="20">
        <f>+F12</f>
        <v>2680000</v>
      </c>
      <c r="G18" s="20">
        <v>0</v>
      </c>
      <c r="H18" s="20">
        <f>+H12+H13</f>
        <v>13000000</v>
      </c>
      <c r="I18" s="20">
        <v>0</v>
      </c>
    </row>
    <row r="19" spans="1:18" x14ac:dyDescent="0.2">
      <c r="A19" s="21" t="s">
        <v>76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M19" s="22"/>
      <c r="N19" s="22"/>
      <c r="O19" s="22"/>
      <c r="P19" s="22"/>
      <c r="Q19" s="22"/>
      <c r="R19" s="22"/>
    </row>
    <row r="20" spans="1:18" ht="12.75" customHeight="1" x14ac:dyDescent="0.2">
      <c r="A20" s="178" t="s">
        <v>77</v>
      </c>
      <c r="B20" s="178"/>
      <c r="C20" s="178"/>
      <c r="D20" s="178"/>
      <c r="E20" s="178"/>
      <c r="F20" s="178"/>
      <c r="G20" s="178"/>
      <c r="H20" s="178"/>
      <c r="I20" s="178"/>
      <c r="J20" s="178"/>
      <c r="K20" s="178"/>
      <c r="L20" s="178"/>
      <c r="M20" s="178"/>
      <c r="N20" s="178"/>
      <c r="O20" s="178"/>
      <c r="P20" s="178"/>
      <c r="Q20" s="178"/>
      <c r="R20" s="22"/>
    </row>
    <row r="21" spans="1:18" ht="12.75" customHeight="1" x14ac:dyDescent="0.2">
      <c r="A21" s="178" t="s">
        <v>78</v>
      </c>
      <c r="B21" s="178"/>
      <c r="C21" s="178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2"/>
    </row>
    <row r="22" spans="1:18" ht="17.25" customHeight="1" x14ac:dyDescent="0.2">
      <c r="A22" s="23" t="s">
        <v>79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M22" s="173" t="s">
        <v>18</v>
      </c>
      <c r="N22" s="173"/>
      <c r="O22" s="173"/>
      <c r="P22" s="13"/>
      <c r="Q22" s="22"/>
      <c r="R22" s="22"/>
    </row>
    <row r="23" spans="1:18" ht="12.75" customHeight="1" x14ac:dyDescent="0.2">
      <c r="A23" s="178" t="s">
        <v>80</v>
      </c>
      <c r="B23" s="178"/>
      <c r="C23" s="178"/>
      <c r="D23" s="178"/>
      <c r="E23" s="178"/>
      <c r="F23" s="178"/>
      <c r="N23" s="13"/>
      <c r="O23" s="13"/>
      <c r="P23" s="13"/>
      <c r="Q23" s="13"/>
    </row>
    <row r="24" spans="1:18" ht="12.75" customHeight="1" x14ac:dyDescent="0.2">
      <c r="A24" s="178" t="s">
        <v>81</v>
      </c>
      <c r="B24" s="178"/>
      <c r="C24" s="178"/>
      <c r="D24" s="178"/>
      <c r="E24" s="178"/>
      <c r="F24" s="178"/>
      <c r="G24" s="178"/>
      <c r="M24" s="174" t="s">
        <v>445</v>
      </c>
      <c r="N24" s="174"/>
      <c r="O24" s="174"/>
      <c r="P24" s="13"/>
      <c r="Q24" s="13"/>
    </row>
    <row r="26" spans="1:18" x14ac:dyDescent="0.2">
      <c r="A26" s="24" t="s">
        <v>45</v>
      </c>
    </row>
    <row r="27" spans="1:18" x14ac:dyDescent="0.2">
      <c r="A27" s="22" t="s">
        <v>82</v>
      </c>
    </row>
    <row r="28" spans="1:18" ht="12.75" customHeight="1" x14ac:dyDescent="0.2">
      <c r="A28" s="178" t="s">
        <v>83</v>
      </c>
      <c r="B28" s="178"/>
      <c r="C28" s="178"/>
      <c r="D28" s="178"/>
      <c r="E28" s="178"/>
      <c r="F28" s="178"/>
      <c r="G28" s="178"/>
    </row>
    <row r="29" spans="1:18" ht="12.75" customHeight="1" x14ac:dyDescent="0.2">
      <c r="A29" s="178" t="s">
        <v>84</v>
      </c>
      <c r="B29" s="178"/>
      <c r="C29" s="178"/>
      <c r="D29" s="178"/>
      <c r="E29" s="178"/>
      <c r="F29" s="178"/>
      <c r="G29" s="178"/>
    </row>
    <row r="30" spans="1:18" ht="12.75" customHeight="1" x14ac:dyDescent="0.2">
      <c r="A30" s="178" t="s">
        <v>85</v>
      </c>
      <c r="B30" s="178"/>
      <c r="C30" s="178"/>
      <c r="D30" s="178"/>
      <c r="E30" s="178"/>
      <c r="F30" s="178"/>
      <c r="G30" s="178"/>
    </row>
    <row r="32" spans="1:18" x14ac:dyDescent="0.2">
      <c r="A32" s="24" t="s">
        <v>46</v>
      </c>
    </row>
    <row r="33" spans="1:12" ht="12.75" customHeight="1" x14ac:dyDescent="0.2">
      <c r="A33" s="178" t="s">
        <v>86</v>
      </c>
      <c r="B33" s="178"/>
      <c r="C33" s="2"/>
    </row>
    <row r="34" spans="1:12" ht="12.75" customHeight="1" x14ac:dyDescent="0.2">
      <c r="A34" s="178" t="s">
        <v>87</v>
      </c>
      <c r="B34" s="178"/>
      <c r="C34" s="2"/>
      <c r="K34" s="25"/>
    </row>
    <row r="35" spans="1:12" ht="12.75" customHeight="1" x14ac:dyDescent="0.2">
      <c r="A35" s="2"/>
      <c r="B35" s="2"/>
      <c r="C35" s="2"/>
      <c r="K35" s="25"/>
    </row>
    <row r="36" spans="1:12" x14ac:dyDescent="0.2">
      <c r="A36" s="24" t="s">
        <v>50</v>
      </c>
    </row>
    <row r="37" spans="1:12" ht="12.75" customHeight="1" x14ac:dyDescent="0.2">
      <c r="A37" s="178" t="s">
        <v>88</v>
      </c>
      <c r="B37" s="178"/>
      <c r="C37" s="2"/>
    </row>
    <row r="38" spans="1:12" ht="28.5" customHeight="1" x14ac:dyDescent="0.2">
      <c r="A38" s="178" t="s">
        <v>89</v>
      </c>
      <c r="B38" s="178"/>
      <c r="C38" s="2"/>
    </row>
    <row r="39" spans="1:12" ht="13.5" customHeight="1" x14ac:dyDescent="0.2">
      <c r="A39" s="178" t="s">
        <v>90</v>
      </c>
      <c r="B39" s="178"/>
      <c r="C39" s="2"/>
    </row>
    <row r="40" spans="1:12" ht="12.75" customHeight="1" x14ac:dyDescent="0.2">
      <c r="A40" s="195" t="s">
        <v>91</v>
      </c>
      <c r="B40" s="195"/>
      <c r="C40" s="26"/>
    </row>
    <row r="41" spans="1:12" ht="53.25" customHeight="1" x14ac:dyDescent="0.2">
      <c r="A41" s="196" t="s">
        <v>92</v>
      </c>
      <c r="B41" s="196"/>
      <c r="C41" s="26"/>
    </row>
    <row r="42" spans="1:12" ht="38.25" customHeight="1" x14ac:dyDescent="0.2">
      <c r="A42" s="178" t="s">
        <v>93</v>
      </c>
      <c r="B42" s="178"/>
      <c r="C42" s="2"/>
    </row>
    <row r="43" spans="1:12" ht="15.75" customHeight="1" x14ac:dyDescent="0.2">
      <c r="A43" s="2"/>
      <c r="B43" s="2"/>
      <c r="C43" s="2"/>
    </row>
    <row r="44" spans="1:12" x14ac:dyDescent="0.2">
      <c r="A44" s="24" t="s">
        <v>52</v>
      </c>
    </row>
    <row r="45" spans="1:12" ht="12.75" customHeight="1" x14ac:dyDescent="0.2">
      <c r="A45" s="197" t="s">
        <v>94</v>
      </c>
      <c r="B45" s="197"/>
      <c r="C45" s="197"/>
      <c r="D45" s="197"/>
      <c r="E45" s="197"/>
      <c r="F45" s="197"/>
      <c r="G45" s="197"/>
      <c r="H45" s="197"/>
    </row>
    <row r="46" spans="1:12" ht="12.75" customHeight="1" x14ac:dyDescent="0.2">
      <c r="A46" s="178" t="s">
        <v>95</v>
      </c>
      <c r="B46" s="178"/>
      <c r="C46" s="178"/>
      <c r="D46" s="178"/>
      <c r="E46" s="178"/>
      <c r="F46" s="178"/>
      <c r="G46" s="178"/>
      <c r="H46" s="178"/>
    </row>
    <row r="47" spans="1:12" ht="12.75" customHeight="1" x14ac:dyDescent="0.2">
      <c r="A47" s="178" t="s">
        <v>96</v>
      </c>
      <c r="B47" s="178"/>
      <c r="C47" s="178"/>
      <c r="D47" s="178"/>
      <c r="E47" s="178"/>
      <c r="F47" s="178"/>
      <c r="G47" s="178"/>
      <c r="H47" s="178"/>
      <c r="I47" s="178"/>
      <c r="J47" s="178"/>
      <c r="K47" s="178"/>
      <c r="L47" s="178"/>
    </row>
    <row r="48" spans="1:12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1:7" x14ac:dyDescent="0.2">
      <c r="A49" s="24" t="s">
        <v>53</v>
      </c>
    </row>
    <row r="50" spans="1:7" x14ac:dyDescent="0.2">
      <c r="A50" s="22" t="s">
        <v>97</v>
      </c>
    </row>
    <row r="51" spans="1:7" ht="12.75" customHeight="1" x14ac:dyDescent="0.2">
      <c r="A51" s="178" t="s">
        <v>98</v>
      </c>
      <c r="B51" s="178"/>
      <c r="C51" s="2"/>
    </row>
    <row r="52" spans="1:7" x14ac:dyDescent="0.2">
      <c r="A52" s="2"/>
      <c r="B52" s="2"/>
      <c r="C52" s="2"/>
    </row>
    <row r="53" spans="1:7" ht="12.75" customHeight="1" x14ac:dyDescent="0.2">
      <c r="A53" s="194" t="s">
        <v>99</v>
      </c>
      <c r="B53" s="194"/>
      <c r="C53" s="194"/>
      <c r="D53" s="14"/>
      <c r="E53" s="14"/>
      <c r="F53" s="14"/>
      <c r="G53" s="14"/>
    </row>
    <row r="54" spans="1:7" ht="12.75" customHeight="1" x14ac:dyDescent="0.2">
      <c r="A54" s="193" t="s">
        <v>100</v>
      </c>
      <c r="B54" s="193"/>
      <c r="C54" s="193"/>
      <c r="D54" s="2"/>
      <c r="E54" s="2"/>
      <c r="F54" s="2"/>
      <c r="G54" s="2"/>
    </row>
    <row r="55" spans="1:7" ht="12.75" customHeight="1" x14ac:dyDescent="0.2">
      <c r="A55" s="192" t="s">
        <v>101</v>
      </c>
      <c r="B55" s="192"/>
      <c r="C55" s="27" t="s">
        <v>102</v>
      </c>
    </row>
    <row r="56" spans="1:7" ht="12.75" customHeight="1" x14ac:dyDescent="0.2">
      <c r="A56" s="192" t="s">
        <v>103</v>
      </c>
      <c r="B56" s="192"/>
      <c r="C56" s="27" t="s">
        <v>104</v>
      </c>
    </row>
    <row r="57" spans="1:7" ht="12.75" customHeight="1" x14ac:dyDescent="0.2">
      <c r="A57" s="192" t="s">
        <v>105</v>
      </c>
      <c r="B57" s="192"/>
      <c r="C57" s="27" t="s">
        <v>51</v>
      </c>
    </row>
    <row r="58" spans="1:7" ht="12.75" customHeight="1" x14ac:dyDescent="0.2">
      <c r="A58" s="192" t="s">
        <v>106</v>
      </c>
      <c r="B58" s="192"/>
      <c r="C58" s="27" t="s">
        <v>51</v>
      </c>
    </row>
    <row r="59" spans="1:7" ht="12.75" customHeight="1" x14ac:dyDescent="0.2">
      <c r="A59" s="193" t="s">
        <v>107</v>
      </c>
      <c r="B59" s="193"/>
      <c r="C59" s="193"/>
    </row>
    <row r="60" spans="1:7" ht="12.75" customHeight="1" x14ac:dyDescent="0.2">
      <c r="A60" s="192" t="s">
        <v>108</v>
      </c>
      <c r="B60" s="192"/>
      <c r="C60" s="27" t="s">
        <v>51</v>
      </c>
    </row>
    <row r="61" spans="1:7" ht="12.75" customHeight="1" x14ac:dyDescent="0.2">
      <c r="A61" s="192" t="s">
        <v>109</v>
      </c>
      <c r="B61" s="192"/>
      <c r="C61" s="27" t="s">
        <v>51</v>
      </c>
    </row>
    <row r="62" spans="1:7" ht="12.75" customHeight="1" x14ac:dyDescent="0.2">
      <c r="A62" s="192" t="s">
        <v>110</v>
      </c>
      <c r="B62" s="192"/>
      <c r="C62" s="27" t="s">
        <v>111</v>
      </c>
    </row>
    <row r="63" spans="1:7" ht="12.75" customHeight="1" x14ac:dyDescent="0.2">
      <c r="A63" s="192" t="s">
        <v>112</v>
      </c>
      <c r="B63" s="192"/>
      <c r="C63" s="27" t="s">
        <v>111</v>
      </c>
    </row>
    <row r="64" spans="1:7" ht="12.75" customHeight="1" x14ac:dyDescent="0.2">
      <c r="A64" s="193" t="s">
        <v>113</v>
      </c>
      <c r="B64" s="193"/>
      <c r="C64" s="193"/>
    </row>
    <row r="65" spans="1:3" ht="12.75" customHeight="1" x14ac:dyDescent="0.2">
      <c r="A65" s="192" t="s">
        <v>114</v>
      </c>
      <c r="B65" s="192"/>
      <c r="C65" s="27" t="s">
        <v>51</v>
      </c>
    </row>
    <row r="66" spans="1:3" ht="12.75" customHeight="1" x14ac:dyDescent="0.2">
      <c r="A66" s="192" t="s">
        <v>115</v>
      </c>
      <c r="B66" s="192"/>
      <c r="C66" s="27" t="s">
        <v>51</v>
      </c>
    </row>
    <row r="67" spans="1:3" ht="12.75" customHeight="1" x14ac:dyDescent="0.2">
      <c r="A67" s="192" t="s">
        <v>57</v>
      </c>
      <c r="B67" s="192"/>
      <c r="C67" s="27" t="s">
        <v>51</v>
      </c>
    </row>
    <row r="68" spans="1:3" ht="12.75" customHeight="1" x14ac:dyDescent="0.2">
      <c r="A68" s="192" t="s">
        <v>116</v>
      </c>
      <c r="B68" s="192"/>
      <c r="C68" s="27" t="s">
        <v>51</v>
      </c>
    </row>
    <row r="69" spans="1:3" ht="12.75" customHeight="1" x14ac:dyDescent="0.2">
      <c r="A69" s="192" t="s">
        <v>117</v>
      </c>
      <c r="B69" s="192"/>
      <c r="C69" s="27" t="s">
        <v>51</v>
      </c>
    </row>
    <row r="70" spans="1:3" ht="12.75" customHeight="1" x14ac:dyDescent="0.2">
      <c r="A70" s="192" t="s">
        <v>118</v>
      </c>
      <c r="B70" s="192"/>
      <c r="C70" s="27" t="s">
        <v>51</v>
      </c>
    </row>
    <row r="71" spans="1:3" ht="12.75" customHeight="1" x14ac:dyDescent="0.2">
      <c r="A71" s="192" t="s">
        <v>119</v>
      </c>
      <c r="B71" s="192"/>
      <c r="C71" s="27" t="s">
        <v>51</v>
      </c>
    </row>
  </sheetData>
  <mergeCells count="64">
    <mergeCell ref="A1:R1"/>
    <mergeCell ref="A2:R2"/>
    <mergeCell ref="A3:R3"/>
    <mergeCell ref="A4:R4"/>
    <mergeCell ref="A5:R5"/>
    <mergeCell ref="A8:R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R9:R10"/>
    <mergeCell ref="A20:Q20"/>
    <mergeCell ref="A21:C21"/>
    <mergeCell ref="A23:F23"/>
    <mergeCell ref="A24:G24"/>
    <mergeCell ref="M24:O24"/>
    <mergeCell ref="A28:G28"/>
    <mergeCell ref="A29:G29"/>
    <mergeCell ref="A30:G30"/>
    <mergeCell ref="A33:B33"/>
    <mergeCell ref="A34:B34"/>
    <mergeCell ref="A37:B37"/>
    <mergeCell ref="A38:B38"/>
    <mergeCell ref="A39:B39"/>
    <mergeCell ref="A40:B40"/>
    <mergeCell ref="A41:B41"/>
    <mergeCell ref="A42:B42"/>
    <mergeCell ref="A45:H45"/>
    <mergeCell ref="A58:B58"/>
    <mergeCell ref="A59:C59"/>
    <mergeCell ref="A46:H46"/>
    <mergeCell ref="A47:L47"/>
    <mergeCell ref="A51:B51"/>
    <mergeCell ref="A53:C53"/>
    <mergeCell ref="A54:C54"/>
    <mergeCell ref="M22:O22"/>
    <mergeCell ref="A70:B70"/>
    <mergeCell ref="A71:B71"/>
    <mergeCell ref="A65:B65"/>
    <mergeCell ref="A66:B66"/>
    <mergeCell ref="A67:B67"/>
    <mergeCell ref="A68:B68"/>
    <mergeCell ref="A69:B69"/>
    <mergeCell ref="A60:B60"/>
    <mergeCell ref="A61:B61"/>
    <mergeCell ref="A62:B62"/>
    <mergeCell ref="A63:B63"/>
    <mergeCell ref="A64:C64"/>
    <mergeCell ref="A55:B55"/>
    <mergeCell ref="A56:B56"/>
    <mergeCell ref="A57:B57"/>
  </mergeCells>
  <printOptions horizontalCentered="1"/>
  <pageMargins left="0.39374999999999999" right="0.39374999999999999" top="0.39374999999999999" bottom="0.39374999999999999" header="0.51180555555555496" footer="0.51180555555555496"/>
  <pageSetup paperSize="9" scale="40" firstPageNumber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J71"/>
  <sheetViews>
    <sheetView view="pageBreakPreview" zoomScale="60" zoomScaleNormal="40" zoomScalePageLayoutView="25" workbookViewId="0">
      <selection activeCell="I29" sqref="I29"/>
    </sheetView>
  </sheetViews>
  <sheetFormatPr defaultColWidth="9" defaultRowHeight="12.75" x14ac:dyDescent="0.2"/>
  <cols>
    <col min="1" max="1" width="11.42578125" style="4" customWidth="1"/>
    <col min="2" max="2" width="19.7109375" style="4" customWidth="1"/>
    <col min="3" max="3" width="23.28515625" style="4" customWidth="1"/>
    <col min="4" max="4" width="42.42578125" style="4" customWidth="1"/>
    <col min="5" max="5" width="5" style="4" customWidth="1"/>
    <col min="6" max="7" width="5.42578125" style="4" customWidth="1"/>
    <col min="8" max="8" width="17" style="4" customWidth="1"/>
    <col min="9" max="9" width="23.28515625" style="4" customWidth="1"/>
    <col min="10" max="10" width="23.140625" style="4" customWidth="1"/>
    <col min="11" max="11" width="20.28515625" style="4" customWidth="1"/>
    <col min="12" max="12" width="28.28515625" style="4" customWidth="1"/>
    <col min="13" max="16" width="13.7109375" style="4" customWidth="1"/>
    <col min="17" max="1024" width="9" style="4"/>
  </cols>
  <sheetData>
    <row r="1" spans="1:16" ht="18.75" customHeight="1" x14ac:dyDescent="0.2">
      <c r="A1" s="183" t="s">
        <v>120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</row>
    <row r="2" spans="1:16" ht="18.75" x14ac:dyDescent="0.2">
      <c r="A2" s="183" t="s">
        <v>22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</row>
    <row r="3" spans="1:16" ht="15.75" x14ac:dyDescent="0.2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</row>
    <row r="4" spans="1:16" ht="18" x14ac:dyDescent="0.2">
      <c r="A4" s="184" t="s">
        <v>121</v>
      </c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</row>
    <row r="8" spans="1:16" ht="22.5" customHeight="1" x14ac:dyDescent="0.2">
      <c r="A8" s="199" t="s">
        <v>122</v>
      </c>
      <c r="B8" s="199"/>
      <c r="C8" s="199"/>
      <c r="D8" s="199"/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199"/>
      <c r="P8" s="199"/>
    </row>
    <row r="9" spans="1:16" ht="25.5" customHeight="1" x14ac:dyDescent="0.2">
      <c r="A9" s="209" t="s">
        <v>123</v>
      </c>
      <c r="B9" s="209" t="s">
        <v>124</v>
      </c>
      <c r="C9" s="209" t="s">
        <v>125</v>
      </c>
      <c r="D9" s="209" t="s">
        <v>126</v>
      </c>
      <c r="E9" s="210" t="s">
        <v>127</v>
      </c>
      <c r="F9" s="210"/>
      <c r="G9" s="210"/>
      <c r="H9" s="207" t="s">
        <v>128</v>
      </c>
      <c r="I9" s="208" t="s">
        <v>129</v>
      </c>
      <c r="J9" s="208" t="s">
        <v>130</v>
      </c>
      <c r="K9" s="208" t="s">
        <v>131</v>
      </c>
      <c r="L9" s="208" t="s">
        <v>132</v>
      </c>
      <c r="M9" s="199" t="s">
        <v>133</v>
      </c>
      <c r="N9" s="199"/>
      <c r="O9" s="199"/>
      <c r="P9" s="199"/>
    </row>
    <row r="10" spans="1:16" ht="62.25" customHeight="1" x14ac:dyDescent="0.2">
      <c r="A10" s="209"/>
      <c r="B10" s="209"/>
      <c r="C10" s="209"/>
      <c r="D10" s="209"/>
      <c r="E10" s="30" t="s">
        <v>134</v>
      </c>
      <c r="F10" s="30" t="s">
        <v>135</v>
      </c>
      <c r="G10" s="30" t="s">
        <v>136</v>
      </c>
      <c r="H10" s="207"/>
      <c r="I10" s="208"/>
      <c r="J10" s="208"/>
      <c r="K10" s="208"/>
      <c r="L10" s="208"/>
      <c r="M10" s="29" t="s">
        <v>7</v>
      </c>
      <c r="N10" s="29" t="s">
        <v>8</v>
      </c>
      <c r="O10" s="29" t="s">
        <v>9</v>
      </c>
      <c r="P10" s="31" t="s">
        <v>137</v>
      </c>
    </row>
    <row r="11" spans="1:16" ht="30" customHeight="1" x14ac:dyDescent="0.2">
      <c r="A11" s="15" t="s">
        <v>43</v>
      </c>
      <c r="B11" s="15" t="s">
        <v>43</v>
      </c>
      <c r="C11" s="15" t="s">
        <v>43</v>
      </c>
      <c r="D11" s="15" t="s">
        <v>44</v>
      </c>
      <c r="E11" s="15" t="s">
        <v>138</v>
      </c>
      <c r="F11" s="15" t="s">
        <v>138</v>
      </c>
      <c r="G11" s="15" t="s">
        <v>138</v>
      </c>
      <c r="H11" s="15" t="s">
        <v>43</v>
      </c>
      <c r="I11" s="15" t="s">
        <v>139</v>
      </c>
      <c r="J11" s="15" t="s">
        <v>140</v>
      </c>
      <c r="K11" s="15" t="s">
        <v>141</v>
      </c>
      <c r="L11" s="15" t="s">
        <v>142</v>
      </c>
      <c r="M11" s="19" t="s">
        <v>48</v>
      </c>
      <c r="N11" s="19" t="s">
        <v>48</v>
      </c>
      <c r="O11" s="19" t="s">
        <v>48</v>
      </c>
      <c r="P11" s="19" t="s">
        <v>143</v>
      </c>
    </row>
    <row r="12" spans="1:16" x14ac:dyDescent="0.2">
      <c r="A12" s="32"/>
      <c r="B12" s="32"/>
      <c r="C12" s="32"/>
      <c r="D12" s="32"/>
      <c r="E12" s="13"/>
      <c r="F12" s="13"/>
      <c r="G12" s="13"/>
      <c r="H12" s="13"/>
      <c r="I12" s="32"/>
      <c r="J12" s="32"/>
      <c r="K12" s="32"/>
      <c r="L12" s="32"/>
      <c r="M12" s="33">
        <v>0</v>
      </c>
      <c r="N12" s="33">
        <v>0</v>
      </c>
      <c r="O12" s="33">
        <v>0</v>
      </c>
      <c r="P12" s="33">
        <v>0</v>
      </c>
    </row>
    <row r="14" spans="1:16" ht="12.75" customHeight="1" x14ac:dyDescent="0.2">
      <c r="A14" s="177"/>
      <c r="B14" s="177"/>
      <c r="C14" s="177"/>
      <c r="D14" s="177"/>
      <c r="E14" s="177"/>
      <c r="F14" s="177"/>
      <c r="G14" s="177"/>
      <c r="H14" s="177"/>
      <c r="I14" s="177"/>
      <c r="J14" s="177"/>
      <c r="K14" s="177"/>
      <c r="L14" s="177"/>
      <c r="M14" s="22"/>
      <c r="N14" s="22"/>
      <c r="O14" s="22"/>
    </row>
    <row r="15" spans="1:16" x14ac:dyDescent="0.2">
      <c r="A15" s="206"/>
      <c r="B15" s="206"/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M15" s="22"/>
      <c r="N15" s="22"/>
      <c r="O15" s="22"/>
    </row>
    <row r="16" spans="1:16" x14ac:dyDescent="0.2">
      <c r="J16" s="173" t="s">
        <v>18</v>
      </c>
      <c r="K16" s="173"/>
      <c r="L16" s="173"/>
      <c r="P16" s="13"/>
    </row>
    <row r="17" spans="1:16" x14ac:dyDescent="0.2">
      <c r="A17" s="14" t="s">
        <v>144</v>
      </c>
      <c r="K17" s="13"/>
      <c r="P17" s="13"/>
    </row>
    <row r="18" spans="1:16" ht="12.75" customHeight="1" x14ac:dyDescent="0.2">
      <c r="A18" s="14"/>
      <c r="J18" s="174" t="s">
        <v>445</v>
      </c>
      <c r="K18" s="174"/>
      <c r="L18" s="174"/>
      <c r="P18" s="13"/>
    </row>
    <row r="19" spans="1:16" ht="27.75" customHeight="1" x14ac:dyDescent="0.2">
      <c r="A19" s="205" t="s">
        <v>145</v>
      </c>
      <c r="B19" s="205"/>
      <c r="C19" s="205"/>
      <c r="D19" s="205"/>
      <c r="E19" s="205"/>
      <c r="F19" s="205"/>
      <c r="G19" s="205"/>
      <c r="H19" s="205"/>
      <c r="I19" s="205"/>
      <c r="J19" s="205"/>
    </row>
    <row r="20" spans="1:16" ht="24.75" customHeight="1" x14ac:dyDescent="0.2">
      <c r="A20" s="204" t="s">
        <v>146</v>
      </c>
      <c r="B20" s="204"/>
      <c r="C20" s="204"/>
      <c r="D20" s="204"/>
      <c r="E20" s="204"/>
      <c r="F20" s="204"/>
      <c r="G20" s="204"/>
      <c r="H20" s="204"/>
      <c r="I20" s="204"/>
      <c r="J20" s="204"/>
    </row>
    <row r="21" spans="1:16" ht="14.25" customHeight="1" x14ac:dyDescent="0.2">
      <c r="A21" s="205" t="s">
        <v>147</v>
      </c>
      <c r="B21" s="205"/>
      <c r="C21" s="205"/>
      <c r="D21" s="205"/>
      <c r="E21" s="205"/>
      <c r="F21" s="205"/>
      <c r="G21" s="205"/>
      <c r="H21" s="205"/>
      <c r="I21" s="205"/>
      <c r="J21" s="205"/>
    </row>
    <row r="24" spans="1:16" ht="12.75" customHeight="1" x14ac:dyDescent="0.2">
      <c r="A24" s="203" t="s">
        <v>139</v>
      </c>
      <c r="B24" s="203"/>
      <c r="C24" s="203"/>
    </row>
    <row r="25" spans="1:16" ht="12.75" customHeight="1" x14ac:dyDescent="0.2">
      <c r="A25" s="178" t="s">
        <v>148</v>
      </c>
      <c r="B25" s="178"/>
      <c r="C25" s="178"/>
    </row>
    <row r="26" spans="1:16" ht="12.75" customHeight="1" x14ac:dyDescent="0.2">
      <c r="A26" s="178" t="s">
        <v>149</v>
      </c>
      <c r="B26" s="178"/>
      <c r="C26" s="178"/>
      <c r="E26" s="2"/>
      <c r="F26" s="2"/>
    </row>
    <row r="27" spans="1:16" ht="12.75" customHeight="1" x14ac:dyDescent="0.2">
      <c r="A27" s="178" t="s">
        <v>150</v>
      </c>
      <c r="B27" s="178"/>
      <c r="C27" s="178"/>
    </row>
    <row r="29" spans="1:16" ht="12.75" customHeight="1" x14ac:dyDescent="0.2">
      <c r="A29" s="203" t="s">
        <v>140</v>
      </c>
      <c r="B29" s="203"/>
      <c r="C29" s="203"/>
    </row>
    <row r="30" spans="1:16" ht="12.75" customHeight="1" x14ac:dyDescent="0.2">
      <c r="A30" s="178" t="s">
        <v>148</v>
      </c>
      <c r="B30" s="178"/>
      <c r="C30" s="178"/>
    </row>
    <row r="31" spans="1:16" ht="12.75" customHeight="1" x14ac:dyDescent="0.2">
      <c r="A31" s="178" t="s">
        <v>151</v>
      </c>
      <c r="B31" s="178"/>
      <c r="C31" s="178"/>
    </row>
    <row r="32" spans="1:16" ht="38.25" customHeight="1" x14ac:dyDescent="0.2">
      <c r="A32" s="178" t="s">
        <v>152</v>
      </c>
      <c r="B32" s="178"/>
      <c r="C32" s="178"/>
    </row>
    <row r="34" spans="1:8" ht="12.75" customHeight="1" x14ac:dyDescent="0.2">
      <c r="A34" s="203" t="s">
        <v>141</v>
      </c>
      <c r="B34" s="203"/>
      <c r="C34" s="203"/>
    </row>
    <row r="35" spans="1:8" ht="12.75" customHeight="1" x14ac:dyDescent="0.2">
      <c r="A35" s="178" t="s">
        <v>148</v>
      </c>
      <c r="B35" s="178"/>
      <c r="C35" s="178"/>
    </row>
    <row r="36" spans="1:8" ht="12.75" customHeight="1" x14ac:dyDescent="0.2">
      <c r="A36" s="178" t="s">
        <v>153</v>
      </c>
      <c r="B36" s="178"/>
      <c r="C36" s="178"/>
    </row>
    <row r="37" spans="1:8" ht="12.75" customHeight="1" x14ac:dyDescent="0.2">
      <c r="A37" s="178" t="s">
        <v>154</v>
      </c>
      <c r="B37" s="178"/>
      <c r="C37" s="178"/>
    </row>
    <row r="39" spans="1:8" ht="12.75" customHeight="1" x14ac:dyDescent="0.2">
      <c r="A39" s="203" t="s">
        <v>142</v>
      </c>
      <c r="B39" s="203"/>
      <c r="C39" s="203"/>
    </row>
    <row r="40" spans="1:8" ht="12.75" customHeight="1" x14ac:dyDescent="0.2">
      <c r="A40" s="178" t="s">
        <v>155</v>
      </c>
      <c r="B40" s="178"/>
      <c r="C40" s="178"/>
      <c r="E40" s="34"/>
      <c r="F40" s="34"/>
      <c r="G40" s="34"/>
      <c r="H40" s="34"/>
    </row>
    <row r="41" spans="1:8" ht="12.75" customHeight="1" x14ac:dyDescent="0.2">
      <c r="A41" s="178" t="s">
        <v>156</v>
      </c>
      <c r="B41" s="178"/>
      <c r="C41" s="178"/>
      <c r="E41" s="34"/>
      <c r="F41" s="34"/>
      <c r="G41" s="34"/>
      <c r="H41" s="34"/>
    </row>
    <row r="42" spans="1:8" ht="12.75" customHeight="1" x14ac:dyDescent="0.2">
      <c r="A42" s="195" t="s">
        <v>157</v>
      </c>
      <c r="B42" s="195"/>
      <c r="E42" s="34"/>
      <c r="F42" s="34"/>
      <c r="G42" s="34"/>
      <c r="H42" s="34"/>
    </row>
    <row r="43" spans="1:8" x14ac:dyDescent="0.2">
      <c r="E43" s="34"/>
      <c r="F43" s="34"/>
      <c r="G43" s="34"/>
      <c r="H43" s="34"/>
    </row>
    <row r="44" spans="1:8" x14ac:dyDescent="0.2">
      <c r="E44" s="34"/>
      <c r="F44" s="34"/>
      <c r="G44" s="34"/>
      <c r="H44" s="34"/>
    </row>
    <row r="45" spans="1:8" x14ac:dyDescent="0.2">
      <c r="E45" s="34"/>
      <c r="F45" s="34"/>
      <c r="G45" s="34"/>
      <c r="H45" s="34"/>
    </row>
    <row r="46" spans="1:8" x14ac:dyDescent="0.2">
      <c r="E46" s="34"/>
      <c r="F46" s="34"/>
      <c r="G46" s="34"/>
      <c r="H46" s="34"/>
    </row>
    <row r="47" spans="1:8" x14ac:dyDescent="0.2">
      <c r="E47" s="34"/>
      <c r="F47" s="34"/>
      <c r="G47" s="34"/>
      <c r="H47" s="34"/>
    </row>
    <row r="48" spans="1:8" x14ac:dyDescent="0.2">
      <c r="E48" s="34"/>
      <c r="F48" s="34"/>
      <c r="G48" s="34"/>
      <c r="H48" s="34"/>
    </row>
    <row r="49" spans="5:8" x14ac:dyDescent="0.2">
      <c r="E49" s="34"/>
      <c r="F49" s="34"/>
      <c r="G49" s="34"/>
      <c r="H49" s="34"/>
    </row>
    <row r="50" spans="5:8" x14ac:dyDescent="0.2">
      <c r="E50" s="34"/>
      <c r="F50" s="34"/>
      <c r="G50" s="34"/>
      <c r="H50" s="34"/>
    </row>
    <row r="51" spans="5:8" x14ac:dyDescent="0.2">
      <c r="E51" s="34"/>
      <c r="F51" s="34"/>
      <c r="G51" s="34"/>
      <c r="H51" s="34"/>
    </row>
    <row r="52" spans="5:8" x14ac:dyDescent="0.2">
      <c r="E52" s="34"/>
      <c r="F52" s="34"/>
      <c r="G52" s="34"/>
      <c r="H52" s="34"/>
    </row>
    <row r="53" spans="5:8" x14ac:dyDescent="0.2">
      <c r="E53" s="34"/>
      <c r="F53" s="34"/>
      <c r="G53" s="34"/>
      <c r="H53" s="34"/>
    </row>
    <row r="54" spans="5:8" x14ac:dyDescent="0.2">
      <c r="E54" s="34"/>
      <c r="F54" s="34"/>
      <c r="G54" s="34"/>
      <c r="H54" s="34"/>
    </row>
    <row r="55" spans="5:8" x14ac:dyDescent="0.2">
      <c r="E55" s="34"/>
      <c r="F55" s="34"/>
      <c r="G55" s="34"/>
      <c r="H55" s="34"/>
    </row>
    <row r="56" spans="5:8" x14ac:dyDescent="0.2">
      <c r="E56" s="34"/>
      <c r="F56" s="34"/>
      <c r="G56" s="34"/>
      <c r="H56" s="34"/>
    </row>
    <row r="57" spans="5:8" x14ac:dyDescent="0.2">
      <c r="E57" s="34"/>
      <c r="F57" s="34"/>
      <c r="G57" s="34"/>
      <c r="H57" s="34"/>
    </row>
    <row r="58" spans="5:8" x14ac:dyDescent="0.2">
      <c r="E58" s="34"/>
      <c r="F58" s="34"/>
      <c r="G58" s="34"/>
      <c r="H58" s="34"/>
    </row>
    <row r="59" spans="5:8" x14ac:dyDescent="0.2">
      <c r="E59" s="34"/>
      <c r="F59" s="34"/>
      <c r="G59" s="34"/>
      <c r="H59" s="34"/>
    </row>
    <row r="60" spans="5:8" x14ac:dyDescent="0.2">
      <c r="E60" s="34"/>
      <c r="F60" s="34"/>
      <c r="G60" s="34"/>
      <c r="H60" s="34"/>
    </row>
    <row r="61" spans="5:8" x14ac:dyDescent="0.2">
      <c r="E61" s="34"/>
      <c r="F61" s="34"/>
      <c r="G61" s="34"/>
      <c r="H61" s="34"/>
    </row>
    <row r="62" spans="5:8" x14ac:dyDescent="0.2">
      <c r="E62" s="34"/>
      <c r="F62" s="34"/>
      <c r="G62" s="34"/>
      <c r="H62" s="34"/>
    </row>
    <row r="63" spans="5:8" x14ac:dyDescent="0.2">
      <c r="E63" s="34"/>
      <c r="F63" s="34"/>
      <c r="G63" s="34"/>
      <c r="H63" s="34"/>
    </row>
    <row r="64" spans="5:8" x14ac:dyDescent="0.2">
      <c r="E64" s="34"/>
      <c r="F64" s="34"/>
      <c r="G64" s="34"/>
      <c r="H64" s="34"/>
    </row>
    <row r="65" spans="5:8" x14ac:dyDescent="0.2">
      <c r="E65" s="34"/>
      <c r="F65" s="34"/>
      <c r="G65" s="34"/>
      <c r="H65" s="34"/>
    </row>
    <row r="66" spans="5:8" x14ac:dyDescent="0.2">
      <c r="E66" s="34"/>
      <c r="F66" s="34"/>
      <c r="G66" s="34"/>
      <c r="H66" s="34"/>
    </row>
    <row r="67" spans="5:8" x14ac:dyDescent="0.2">
      <c r="E67" s="34"/>
      <c r="F67" s="34"/>
      <c r="G67" s="34"/>
      <c r="H67" s="34"/>
    </row>
    <row r="68" spans="5:8" x14ac:dyDescent="0.2">
      <c r="E68" s="34"/>
      <c r="F68" s="34"/>
      <c r="G68" s="34"/>
      <c r="H68" s="34"/>
    </row>
    <row r="69" spans="5:8" x14ac:dyDescent="0.2">
      <c r="E69" s="34"/>
      <c r="F69" s="34"/>
      <c r="G69" s="34"/>
      <c r="H69" s="34"/>
    </row>
    <row r="70" spans="5:8" x14ac:dyDescent="0.2">
      <c r="E70" s="34"/>
      <c r="F70" s="34"/>
      <c r="G70" s="34"/>
      <c r="H70" s="34"/>
    </row>
    <row r="71" spans="5:8" x14ac:dyDescent="0.2">
      <c r="E71" s="34"/>
      <c r="F71" s="34"/>
      <c r="G71" s="34"/>
      <c r="H71" s="34"/>
    </row>
  </sheetData>
  <mergeCells count="39">
    <mergeCell ref="A1:P1"/>
    <mergeCell ref="A2:P2"/>
    <mergeCell ref="A3:P3"/>
    <mergeCell ref="A4:P4"/>
    <mergeCell ref="A8:P8"/>
    <mergeCell ref="M9:P9"/>
    <mergeCell ref="A14:L14"/>
    <mergeCell ref="A15:L15"/>
    <mergeCell ref="J18:L18"/>
    <mergeCell ref="A19:J19"/>
    <mergeCell ref="H9:H10"/>
    <mergeCell ref="I9:I10"/>
    <mergeCell ref="J9:J10"/>
    <mergeCell ref="K9:K10"/>
    <mergeCell ref="L9:L10"/>
    <mergeCell ref="A9:A10"/>
    <mergeCell ref="B9:B10"/>
    <mergeCell ref="C9:C10"/>
    <mergeCell ref="D9:D10"/>
    <mergeCell ref="E9:G9"/>
    <mergeCell ref="J16:L16"/>
    <mergeCell ref="A20:J20"/>
    <mergeCell ref="A21:J21"/>
    <mergeCell ref="A24:C24"/>
    <mergeCell ref="A25:C25"/>
    <mergeCell ref="A26:C26"/>
    <mergeCell ref="A27:C27"/>
    <mergeCell ref="A29:C29"/>
    <mergeCell ref="A30:C30"/>
    <mergeCell ref="A31:C31"/>
    <mergeCell ref="A32:C32"/>
    <mergeCell ref="A40:C40"/>
    <mergeCell ref="A41:C41"/>
    <mergeCell ref="A42:B42"/>
    <mergeCell ref="A34:C34"/>
    <mergeCell ref="A35:C35"/>
    <mergeCell ref="A36:C36"/>
    <mergeCell ref="A37:C37"/>
    <mergeCell ref="A39:C39"/>
  </mergeCells>
  <printOptions horizontalCentered="1"/>
  <pageMargins left="0.39374999999999999" right="0.39374999999999999" top="0.39374999999999999" bottom="0.39374999999999999" header="0.51180555555555496" footer="0.51180555555555496"/>
  <pageSetup paperSize="9" scale="50" firstPageNumber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J64"/>
  <sheetViews>
    <sheetView view="pageLayout" topLeftCell="B40" zoomScale="90" zoomScaleNormal="70" zoomScalePageLayoutView="90" workbookViewId="0">
      <selection activeCell="F54" sqref="F54"/>
    </sheetView>
  </sheetViews>
  <sheetFormatPr defaultColWidth="9" defaultRowHeight="12.75" x14ac:dyDescent="0.2"/>
  <cols>
    <col min="1" max="1" width="24.5703125" style="35" customWidth="1"/>
    <col min="2" max="2" width="23.85546875" style="35" customWidth="1"/>
    <col min="3" max="3" width="55.28515625" style="35" customWidth="1"/>
    <col min="4" max="4" width="21.5703125" style="35" customWidth="1"/>
    <col min="5" max="5" width="23.42578125" style="35" customWidth="1"/>
    <col min="6" max="6" width="24.42578125" style="35" customWidth="1"/>
    <col min="7" max="7" width="19.7109375" style="35" customWidth="1"/>
    <col min="8" max="8" width="23.7109375" style="35" customWidth="1"/>
    <col min="9" max="9" width="13.85546875" style="35" customWidth="1"/>
    <col min="10" max="11" width="17" style="35" customWidth="1"/>
    <col min="12" max="12" width="15.7109375" style="35" customWidth="1"/>
    <col min="13" max="13" width="19.7109375" style="35" customWidth="1"/>
    <col min="14" max="14" width="23.85546875" style="35" customWidth="1"/>
    <col min="15" max="15" width="15.28515625" style="35" hidden="1" customWidth="1"/>
    <col min="16" max="19" width="0" style="35" hidden="1" customWidth="1"/>
    <col min="20" max="20" width="10.85546875" style="35" hidden="1" customWidth="1"/>
    <col min="21" max="21" width="11.28515625" style="35" hidden="1" customWidth="1"/>
    <col min="22" max="22" width="10.85546875" style="35" hidden="1" customWidth="1"/>
    <col min="23" max="23" width="0" style="35" hidden="1" customWidth="1"/>
    <col min="24" max="24" width="10.85546875" style="35" hidden="1" customWidth="1"/>
    <col min="25" max="25" width="15.42578125" style="35" hidden="1" customWidth="1"/>
    <col min="26" max="26" width="0" style="35" hidden="1" customWidth="1"/>
    <col min="27" max="27" width="16.5703125" style="35" hidden="1" customWidth="1"/>
    <col min="28" max="28" width="0" style="35" hidden="1" customWidth="1"/>
    <col min="29" max="1024" width="9" style="35"/>
  </cols>
  <sheetData>
    <row r="1" spans="1:22" ht="18.75" customHeight="1" x14ac:dyDescent="0.2">
      <c r="A1" s="183" t="s">
        <v>158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</row>
    <row r="2" spans="1:22" ht="18.75" x14ac:dyDescent="0.2">
      <c r="A2" s="183" t="s">
        <v>22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</row>
    <row r="3" spans="1:22" ht="15.75" x14ac:dyDescent="0.2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201"/>
    </row>
    <row r="4" spans="1:22" ht="18" x14ac:dyDescent="0.2">
      <c r="A4" s="184" t="s">
        <v>159</v>
      </c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</row>
    <row r="5" spans="1:22" ht="18" x14ac:dyDescent="0.2">
      <c r="A5" s="1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</row>
    <row r="7" spans="1:22" ht="62.45" customHeight="1" x14ac:dyDescent="0.2">
      <c r="A7" s="233" t="s">
        <v>160</v>
      </c>
      <c r="B7" s="235" t="s">
        <v>161</v>
      </c>
      <c r="C7" s="233" t="s">
        <v>162</v>
      </c>
      <c r="D7" s="233" t="s">
        <v>163</v>
      </c>
      <c r="E7" s="235" t="s">
        <v>164</v>
      </c>
      <c r="F7" s="235" t="s">
        <v>165</v>
      </c>
      <c r="G7" s="233" t="s">
        <v>166</v>
      </c>
      <c r="H7" s="233" t="s">
        <v>167</v>
      </c>
      <c r="I7" s="236" t="s">
        <v>168</v>
      </c>
      <c r="J7" s="236" t="s">
        <v>169</v>
      </c>
      <c r="K7" s="233" t="s">
        <v>170</v>
      </c>
      <c r="L7" s="233" t="s">
        <v>171</v>
      </c>
      <c r="M7" s="233"/>
      <c r="N7" s="233" t="s">
        <v>172</v>
      </c>
      <c r="O7" s="198" t="s">
        <v>173</v>
      </c>
      <c r="P7" s="198"/>
      <c r="Q7" s="198"/>
      <c r="R7" s="198"/>
      <c r="S7" s="234" t="s">
        <v>174</v>
      </c>
      <c r="T7" s="234"/>
      <c r="U7" s="234"/>
      <c r="V7" s="234"/>
    </row>
    <row r="8" spans="1:22" ht="12.75" customHeight="1" x14ac:dyDescent="0.2">
      <c r="A8" s="233"/>
      <c r="B8" s="235"/>
      <c r="C8" s="233"/>
      <c r="D8" s="233"/>
      <c r="E8" s="235"/>
      <c r="F8" s="235"/>
      <c r="G8" s="233"/>
      <c r="H8" s="233"/>
      <c r="I8" s="236"/>
      <c r="J8" s="236"/>
      <c r="K8" s="233"/>
      <c r="L8" s="233" t="s">
        <v>175</v>
      </c>
      <c r="M8" s="233" t="s">
        <v>176</v>
      </c>
      <c r="N8" s="233"/>
      <c r="O8" s="198"/>
      <c r="P8" s="198"/>
      <c r="Q8" s="198"/>
      <c r="R8" s="198"/>
      <c r="S8" s="234"/>
      <c r="T8" s="234"/>
      <c r="U8" s="234"/>
      <c r="V8" s="234"/>
    </row>
    <row r="9" spans="1:22" ht="32.25" customHeight="1" x14ac:dyDescent="0.2">
      <c r="A9" s="233"/>
      <c r="B9" s="235"/>
      <c r="C9" s="233"/>
      <c r="D9" s="233"/>
      <c r="E9" s="235"/>
      <c r="F9" s="235"/>
      <c r="G9" s="233"/>
      <c r="H9" s="233"/>
      <c r="I9" s="236"/>
      <c r="J9" s="236"/>
      <c r="K9" s="233"/>
      <c r="L9" s="233"/>
      <c r="M9" s="233"/>
      <c r="N9" s="233"/>
      <c r="O9" s="198"/>
      <c r="P9" s="198"/>
      <c r="Q9" s="198"/>
      <c r="R9" s="198"/>
      <c r="S9" s="234"/>
      <c r="T9" s="234"/>
      <c r="U9" s="234"/>
      <c r="V9" s="234"/>
    </row>
    <row r="10" spans="1:22" ht="22.5" customHeight="1" x14ac:dyDescent="0.2">
      <c r="A10" s="123" t="s">
        <v>177</v>
      </c>
      <c r="B10" s="138" t="s">
        <v>178</v>
      </c>
      <c r="C10" s="138" t="s">
        <v>178</v>
      </c>
      <c r="D10" s="138" t="s">
        <v>178</v>
      </c>
      <c r="E10" s="138" t="s">
        <v>178</v>
      </c>
      <c r="F10" s="138" t="s">
        <v>178</v>
      </c>
      <c r="G10" s="138" t="s">
        <v>179</v>
      </c>
      <c r="H10" s="138" t="s">
        <v>178</v>
      </c>
      <c r="I10" s="138" t="s">
        <v>51</v>
      </c>
      <c r="J10" s="138" t="s">
        <v>51</v>
      </c>
      <c r="K10" s="138" t="s">
        <v>180</v>
      </c>
      <c r="L10" s="138" t="s">
        <v>43</v>
      </c>
      <c r="M10" s="138" t="s">
        <v>44</v>
      </c>
      <c r="N10" s="138" t="s">
        <v>178</v>
      </c>
      <c r="O10" s="212"/>
      <c r="P10" s="212"/>
      <c r="Q10" s="212"/>
      <c r="R10" s="212"/>
      <c r="S10" s="231"/>
      <c r="T10" s="231"/>
      <c r="U10" s="231"/>
      <c r="V10" s="231"/>
    </row>
    <row r="11" spans="1:22" ht="43.5" customHeight="1" x14ac:dyDescent="0.2">
      <c r="A11" s="124" t="str">
        <f>'Scheda D'!A12</f>
        <v>80004010957202200002</v>
      </c>
      <c r="B11" s="139" t="str">
        <f>'Scheda D'!C12</f>
        <v>F27H19000100002 /F31B21004750003</v>
      </c>
      <c r="C11" s="140" t="s">
        <v>181</v>
      </c>
      <c r="D11" s="141" t="str">
        <f>'Scheda D'!E12</f>
        <v>Fabrizio Pibi</v>
      </c>
      <c r="E11" s="142">
        <v>1714707.17</v>
      </c>
      <c r="F11" s="142">
        <f>'Scheda D'!T12</f>
        <v>1909514.53</v>
      </c>
      <c r="G11" s="124" t="s">
        <v>182</v>
      </c>
      <c r="H11" s="141">
        <v>1</v>
      </c>
      <c r="I11" s="124" t="s">
        <v>73</v>
      </c>
      <c r="J11" s="124" t="s">
        <v>73</v>
      </c>
      <c r="K11" s="141">
        <v>2</v>
      </c>
      <c r="L11" s="143"/>
      <c r="M11" s="138"/>
      <c r="N11" s="138"/>
      <c r="O11" s="37" t="s">
        <v>183</v>
      </c>
      <c r="P11" s="218" t="s">
        <v>184</v>
      </c>
      <c r="Q11" s="218"/>
      <c r="R11" s="218"/>
      <c r="S11" s="42"/>
      <c r="V11" s="43"/>
    </row>
    <row r="12" spans="1:22" ht="42" customHeight="1" x14ac:dyDescent="0.2">
      <c r="A12" s="124" t="str">
        <f>'Scheda D'!A13</f>
        <v>80004010957202200004</v>
      </c>
      <c r="B12" s="141" t="str">
        <f>'Scheda D'!C13</f>
        <v>F17H21007230001</v>
      </c>
      <c r="C12" s="140" t="s">
        <v>185</v>
      </c>
      <c r="D12" s="141" t="str">
        <f>'Scheda D'!E13</f>
        <v>Giuseppe Orrù</v>
      </c>
      <c r="E12" s="142">
        <f>'Scheda D'!P13</f>
        <v>805070.53</v>
      </c>
      <c r="F12" s="142">
        <f>'Scheda D'!T13</f>
        <v>805070.53</v>
      </c>
      <c r="G12" s="124" t="s">
        <v>182</v>
      </c>
      <c r="H12" s="141">
        <v>1</v>
      </c>
      <c r="I12" s="124" t="s">
        <v>73</v>
      </c>
      <c r="J12" s="124" t="s">
        <v>73</v>
      </c>
      <c r="K12" s="141">
        <v>3</v>
      </c>
      <c r="L12" s="144"/>
      <c r="M12" s="138"/>
      <c r="N12" s="138"/>
      <c r="O12" s="232" t="s">
        <v>187</v>
      </c>
      <c r="P12" s="232"/>
      <c r="Q12" s="232"/>
      <c r="R12" s="232"/>
      <c r="S12" s="42" t="s">
        <v>186</v>
      </c>
      <c r="V12" s="43"/>
    </row>
    <row r="13" spans="1:22" ht="46.5" customHeight="1" x14ac:dyDescent="0.2">
      <c r="A13" s="145" t="s">
        <v>188</v>
      </c>
      <c r="B13" s="139" t="s">
        <v>189</v>
      </c>
      <c r="C13" s="140" t="s">
        <v>190</v>
      </c>
      <c r="D13" s="141" t="s">
        <v>191</v>
      </c>
      <c r="E13" s="124">
        <v>300000</v>
      </c>
      <c r="F13" s="125">
        <v>330000</v>
      </c>
      <c r="G13" s="124" t="s">
        <v>182</v>
      </c>
      <c r="H13" s="146">
        <v>1</v>
      </c>
      <c r="I13" s="124" t="s">
        <v>73</v>
      </c>
      <c r="J13" s="124" t="s">
        <v>73</v>
      </c>
      <c r="K13" s="126">
        <v>2</v>
      </c>
      <c r="L13" s="127"/>
      <c r="M13" s="123"/>
      <c r="N13" s="123"/>
      <c r="O13" s="226" t="s">
        <v>192</v>
      </c>
      <c r="P13" s="226"/>
      <c r="Q13" s="226"/>
      <c r="R13" s="226"/>
      <c r="S13" s="42" t="s">
        <v>186</v>
      </c>
      <c r="V13" s="43"/>
    </row>
    <row r="14" spans="1:22" ht="65.25" customHeight="1" x14ac:dyDescent="0.2">
      <c r="A14" s="145" t="s">
        <v>193</v>
      </c>
      <c r="B14" s="124" t="str">
        <f>'Scheda D'!C16</f>
        <v>F87H22004580001</v>
      </c>
      <c r="C14" s="140" t="str">
        <f>'Scheda D'!N16</f>
        <v>MESSA IN SICUREZZA A TRATTI SALTUARI DELLA S.P. N. 33 DA FINE ABITATO DI SAMUGHEO A LIMITE PROVINCIA NUORO</v>
      </c>
      <c r="D14" s="141" t="str">
        <f>'Scheda D'!E16</f>
        <v>Alessandro Serra</v>
      </c>
      <c r="E14" s="124">
        <f>'Scheda D'!P16</f>
        <v>1058982.52</v>
      </c>
      <c r="F14" s="125">
        <f>'Scheda D'!T16</f>
        <v>1058982.52</v>
      </c>
      <c r="G14" s="124" t="s">
        <v>182</v>
      </c>
      <c r="H14" s="139">
        <v>1</v>
      </c>
      <c r="I14" s="124" t="s">
        <v>73</v>
      </c>
      <c r="J14" s="124" t="s">
        <v>73</v>
      </c>
      <c r="K14" s="126">
        <v>3</v>
      </c>
      <c r="L14" s="123"/>
      <c r="M14" s="123"/>
      <c r="N14" s="123"/>
      <c r="O14" s="227" t="s">
        <v>194</v>
      </c>
      <c r="P14" s="227"/>
      <c r="Q14" s="227"/>
      <c r="R14" s="227"/>
      <c r="S14" s="228" t="s">
        <v>195</v>
      </c>
      <c r="T14" s="228"/>
      <c r="U14" s="228"/>
      <c r="V14" s="228"/>
    </row>
    <row r="15" spans="1:22" ht="81" customHeight="1" x14ac:dyDescent="0.2">
      <c r="A15" s="145" t="s">
        <v>196</v>
      </c>
      <c r="B15" s="139" t="s">
        <v>197</v>
      </c>
      <c r="C15" s="147" t="s">
        <v>198</v>
      </c>
      <c r="D15" s="141" t="s">
        <v>199</v>
      </c>
      <c r="E15" s="125">
        <v>667700</v>
      </c>
      <c r="F15" s="125">
        <v>1335400</v>
      </c>
      <c r="G15" s="124" t="s">
        <v>182</v>
      </c>
      <c r="H15" s="126">
        <v>1</v>
      </c>
      <c r="I15" s="124" t="s">
        <v>73</v>
      </c>
      <c r="J15" s="124" t="s">
        <v>73</v>
      </c>
      <c r="K15" s="126"/>
      <c r="L15" s="124"/>
      <c r="M15" s="128"/>
      <c r="N15" s="128"/>
      <c r="O15" s="229" t="s">
        <v>200</v>
      </c>
      <c r="P15" s="229"/>
      <c r="Q15" s="229"/>
      <c r="R15" s="229"/>
      <c r="S15" s="42" t="s">
        <v>186</v>
      </c>
      <c r="V15" s="43"/>
    </row>
    <row r="16" spans="1:22" ht="34.5" customHeight="1" x14ac:dyDescent="0.2">
      <c r="A16" s="145" t="s">
        <v>201</v>
      </c>
      <c r="B16" s="139" t="s">
        <v>202</v>
      </c>
      <c r="C16" s="147" t="s">
        <v>203</v>
      </c>
      <c r="D16" s="141" t="str">
        <f>'Scheda D'!E24</f>
        <v>Giampaolo Enna</v>
      </c>
      <c r="E16" s="125">
        <v>3060987.65</v>
      </c>
      <c r="F16" s="125">
        <v>3396000</v>
      </c>
      <c r="G16" s="124" t="s">
        <v>204</v>
      </c>
      <c r="H16" s="126">
        <v>2</v>
      </c>
      <c r="I16" s="124" t="s">
        <v>73</v>
      </c>
      <c r="J16" s="124" t="s">
        <v>73</v>
      </c>
      <c r="K16" s="126">
        <v>2</v>
      </c>
      <c r="L16" s="123"/>
      <c r="M16" s="123"/>
      <c r="N16" s="123"/>
      <c r="O16" s="230" t="s">
        <v>205</v>
      </c>
      <c r="P16" s="230"/>
      <c r="Q16" s="230"/>
      <c r="R16" s="230"/>
      <c r="S16" s="215" t="s">
        <v>206</v>
      </c>
      <c r="T16" s="215"/>
      <c r="U16" s="215"/>
      <c r="V16" s="215"/>
    </row>
    <row r="17" spans="1:28" ht="50.25" customHeight="1" x14ac:dyDescent="0.2">
      <c r="A17" s="145"/>
      <c r="B17" s="139" t="s">
        <v>207</v>
      </c>
      <c r="C17" s="147" t="s">
        <v>208</v>
      </c>
      <c r="D17" s="141" t="str">
        <f>'Scheda D'!E25</f>
        <v>Giuseppe Orrù</v>
      </c>
      <c r="E17" s="125">
        <f>'Scheda D'!P25</f>
        <v>552156.91</v>
      </c>
      <c r="F17" s="125">
        <f>E17</f>
        <v>552156.91</v>
      </c>
      <c r="G17" s="124" t="s">
        <v>182</v>
      </c>
      <c r="H17" s="126">
        <v>1</v>
      </c>
      <c r="I17" s="124" t="s">
        <v>73</v>
      </c>
      <c r="J17" s="124" t="s">
        <v>73</v>
      </c>
      <c r="K17" s="126">
        <v>2</v>
      </c>
      <c r="L17" s="123"/>
      <c r="M17" s="123"/>
      <c r="N17" s="123"/>
      <c r="O17" s="225" t="s">
        <v>209</v>
      </c>
      <c r="P17" s="225"/>
      <c r="Q17" s="225"/>
      <c r="R17" s="225"/>
      <c r="S17" s="42" t="s">
        <v>186</v>
      </c>
      <c r="V17" s="43"/>
    </row>
    <row r="18" spans="1:28" ht="51" customHeight="1" x14ac:dyDescent="0.2">
      <c r="A18" s="145" t="s">
        <v>210</v>
      </c>
      <c r="B18" s="139" t="s">
        <v>211</v>
      </c>
      <c r="C18" s="147" t="s">
        <v>212</v>
      </c>
      <c r="D18" s="141" t="str">
        <f>'Scheda D'!E26</f>
        <v>Giuseppe Orrù</v>
      </c>
      <c r="E18" s="125">
        <f>'Scheda D'!P26</f>
        <v>281030.21999999997</v>
      </c>
      <c r="F18" s="125">
        <f>E18</f>
        <v>281030.21999999997</v>
      </c>
      <c r="G18" s="124" t="s">
        <v>182</v>
      </c>
      <c r="H18" s="126">
        <v>1</v>
      </c>
      <c r="I18" s="124" t="s">
        <v>73</v>
      </c>
      <c r="J18" s="124" t="s">
        <v>73</v>
      </c>
      <c r="K18" s="126">
        <v>2</v>
      </c>
      <c r="L18" s="123"/>
      <c r="M18" s="123"/>
      <c r="N18" s="123"/>
      <c r="O18" s="226" t="s">
        <v>213</v>
      </c>
      <c r="P18" s="226"/>
      <c r="Q18" s="226"/>
      <c r="R18" s="226"/>
      <c r="S18" s="42" t="s">
        <v>186</v>
      </c>
      <c r="V18" s="43"/>
    </row>
    <row r="19" spans="1:28" ht="63" customHeight="1" x14ac:dyDescent="0.2">
      <c r="A19" s="145" t="s">
        <v>214</v>
      </c>
      <c r="B19" s="139" t="s">
        <v>215</v>
      </c>
      <c r="C19" s="147" t="s">
        <v>216</v>
      </c>
      <c r="D19" s="141" t="s">
        <v>217</v>
      </c>
      <c r="E19" s="125">
        <v>623072.26</v>
      </c>
      <c r="F19" s="125">
        <f>E19</f>
        <v>623072.26</v>
      </c>
      <c r="G19" s="124" t="s">
        <v>182</v>
      </c>
      <c r="H19" s="126">
        <v>1</v>
      </c>
      <c r="I19" s="124" t="s">
        <v>73</v>
      </c>
      <c r="J19" s="124" t="s">
        <v>73</v>
      </c>
      <c r="K19" s="126">
        <v>2</v>
      </c>
      <c r="L19" s="123"/>
      <c r="M19" s="123"/>
      <c r="N19" s="123"/>
      <c r="O19" s="226" t="s">
        <v>218</v>
      </c>
      <c r="P19" s="226"/>
      <c r="Q19" s="226"/>
      <c r="R19" s="226"/>
      <c r="S19" s="42" t="s">
        <v>186</v>
      </c>
      <c r="V19" s="43"/>
    </row>
    <row r="20" spans="1:28" ht="93" customHeight="1" x14ac:dyDescent="0.2">
      <c r="A20" s="145" t="s">
        <v>219</v>
      </c>
      <c r="B20" s="139" t="s">
        <v>220</v>
      </c>
      <c r="C20" s="148" t="s">
        <v>221</v>
      </c>
      <c r="D20" s="142" t="str">
        <f>'Scheda D'!E33</f>
        <v>Giuseppe Orrù</v>
      </c>
      <c r="E20" s="125">
        <v>519861.29</v>
      </c>
      <c r="F20" s="125">
        <v>1039722.58</v>
      </c>
      <c r="G20" s="124" t="s">
        <v>182</v>
      </c>
      <c r="H20" s="126">
        <v>1</v>
      </c>
      <c r="I20" s="126" t="s">
        <v>73</v>
      </c>
      <c r="J20" s="124" t="s">
        <v>73</v>
      </c>
      <c r="K20" s="126">
        <v>1</v>
      </c>
      <c r="L20" s="129"/>
      <c r="M20" s="123"/>
      <c r="N20" s="123"/>
      <c r="O20" s="225" t="s">
        <v>222</v>
      </c>
      <c r="P20" s="225"/>
      <c r="Q20" s="225"/>
      <c r="R20" s="225"/>
      <c r="S20" s="222" t="s">
        <v>223</v>
      </c>
      <c r="T20" s="222"/>
      <c r="U20" s="222"/>
      <c r="V20" s="222"/>
    </row>
    <row r="21" spans="1:28" ht="43.9" customHeight="1" x14ac:dyDescent="0.2">
      <c r="A21" s="145" t="s">
        <v>224</v>
      </c>
      <c r="B21" s="124" t="str">
        <f>'Scheda D'!C22</f>
        <v>F67H16001880002</v>
      </c>
      <c r="C21" s="148" t="s">
        <v>225</v>
      </c>
      <c r="D21" s="142" t="str">
        <f>'Scheda D'!E22</f>
        <v xml:space="preserve">Alessandro Serra </v>
      </c>
      <c r="E21" s="125">
        <v>291750</v>
      </c>
      <c r="F21" s="125">
        <f>'Scheda D'!T22</f>
        <v>300000</v>
      </c>
      <c r="G21" s="124" t="s">
        <v>182</v>
      </c>
      <c r="H21" s="126">
        <v>1</v>
      </c>
      <c r="I21" s="126" t="s">
        <v>73</v>
      </c>
      <c r="J21" s="124" t="s">
        <v>73</v>
      </c>
      <c r="K21" s="126">
        <v>3</v>
      </c>
      <c r="L21" s="126"/>
      <c r="M21" s="123"/>
      <c r="N21" s="123"/>
      <c r="O21" s="214" t="s">
        <v>226</v>
      </c>
      <c r="P21" s="214"/>
      <c r="Q21" s="214"/>
      <c r="R21" s="214"/>
      <c r="S21" s="222" t="s">
        <v>227</v>
      </c>
      <c r="T21" s="222"/>
      <c r="U21" s="222"/>
      <c r="V21" s="222"/>
    </row>
    <row r="22" spans="1:28" ht="43.9" customHeight="1" x14ac:dyDescent="0.2">
      <c r="A22" s="145" t="s">
        <v>228</v>
      </c>
      <c r="B22" s="124" t="str">
        <f>'Scheda D'!C23</f>
        <v>F17H19000130002</v>
      </c>
      <c r="C22" s="148" t="s">
        <v>229</v>
      </c>
      <c r="D22" s="142" t="str">
        <f>'Scheda D'!E23</f>
        <v xml:space="preserve">Alessandro Serra </v>
      </c>
      <c r="E22" s="125">
        <v>150000</v>
      </c>
      <c r="F22" s="125">
        <f>'Scheda D'!T23</f>
        <v>400000</v>
      </c>
      <c r="G22" s="124" t="s">
        <v>182</v>
      </c>
      <c r="H22" s="126">
        <v>1</v>
      </c>
      <c r="I22" s="126" t="s">
        <v>73</v>
      </c>
      <c r="J22" s="124" t="s">
        <v>73</v>
      </c>
      <c r="K22" s="126">
        <v>3</v>
      </c>
      <c r="L22" s="129"/>
      <c r="M22" s="123"/>
      <c r="N22" s="123"/>
      <c r="O22" s="221" t="s">
        <v>230</v>
      </c>
      <c r="P22" s="221"/>
      <c r="Q22" s="221"/>
      <c r="R22" s="221"/>
      <c r="S22" s="222" t="s">
        <v>231</v>
      </c>
      <c r="T22" s="222"/>
      <c r="U22" s="222"/>
      <c r="V22" s="222"/>
    </row>
    <row r="23" spans="1:28" ht="50.25" customHeight="1" x14ac:dyDescent="0.2">
      <c r="A23" s="145" t="s">
        <v>232</v>
      </c>
      <c r="B23" s="124" t="str">
        <f>'Scheda D'!C29</f>
        <v>F97H24001610002</v>
      </c>
      <c r="C23" s="148" t="s">
        <v>233</v>
      </c>
      <c r="D23" s="124" t="str">
        <f>'Scheda D'!E29</f>
        <v>Giuseppe Orrù</v>
      </c>
      <c r="E23" s="124">
        <f>1890000+45000</f>
        <v>1935000</v>
      </c>
      <c r="F23" s="124">
        <f>'Scheda D'!T29</f>
        <v>2000000</v>
      </c>
      <c r="G23" s="123" t="s">
        <v>182</v>
      </c>
      <c r="H23" s="129">
        <v>1</v>
      </c>
      <c r="I23" s="129" t="s">
        <v>73</v>
      </c>
      <c r="J23" s="123" t="s">
        <v>73</v>
      </c>
      <c r="K23" s="129">
        <v>1</v>
      </c>
      <c r="L23" s="129"/>
      <c r="M23" s="123"/>
      <c r="N23" s="123"/>
      <c r="O23" s="223" t="s">
        <v>234</v>
      </c>
      <c r="P23" s="223"/>
      <c r="Q23" s="223"/>
      <c r="R23" s="223"/>
      <c r="S23" s="224" t="s">
        <v>235</v>
      </c>
      <c r="T23" s="224"/>
      <c r="U23" s="224"/>
      <c r="V23" s="224"/>
    </row>
    <row r="24" spans="1:28" ht="74.25" customHeight="1" x14ac:dyDescent="0.2">
      <c r="A24" s="145" t="s">
        <v>236</v>
      </c>
      <c r="B24" s="124" t="str">
        <f>'Scheda D'!C36</f>
        <v xml:space="preserve">F77H24000770001 </v>
      </c>
      <c r="C24" s="148" t="str">
        <f>'Scheda D'!N36</f>
        <v>Lavori di ricostruzione dell'attraversamento stradale al km 6+750 della SP 71 (Busachi - Samugheo)</v>
      </c>
      <c r="D24" s="124" t="str">
        <f>'Scheda D'!E36</f>
        <v>Michele Scanu</v>
      </c>
      <c r="E24" s="124">
        <v>421368.71</v>
      </c>
      <c r="F24" s="124">
        <f>'Scheda D'!T36</f>
        <v>500000</v>
      </c>
      <c r="G24" s="124" t="s">
        <v>182</v>
      </c>
      <c r="H24" s="126">
        <v>1</v>
      </c>
      <c r="I24" s="126" t="s">
        <v>73</v>
      </c>
      <c r="J24" s="124" t="s">
        <v>73</v>
      </c>
      <c r="K24" s="126">
        <v>1</v>
      </c>
      <c r="L24" s="130"/>
      <c r="M24" s="123"/>
      <c r="N24" s="123"/>
      <c r="O24" s="218" t="s">
        <v>237</v>
      </c>
      <c r="P24" s="218"/>
      <c r="Q24" s="218"/>
      <c r="R24" s="218"/>
      <c r="S24" s="219" t="s">
        <v>238</v>
      </c>
      <c r="T24" s="219"/>
      <c r="U24" s="219"/>
      <c r="V24" s="219"/>
    </row>
    <row r="25" spans="1:28" ht="36" customHeight="1" x14ac:dyDescent="0.2">
      <c r="A25" s="145" t="s">
        <v>239</v>
      </c>
      <c r="B25" s="124" t="str">
        <f>'Scheda D'!C37</f>
        <v>F37H24002730002</v>
      </c>
      <c r="C25" s="149" t="str">
        <f>'Scheda D'!N37</f>
        <v>ACCORDO QUADRO PER LA MANUTENZIONE STRAORDINARIA DELLE STRADE PROVINCIALI - lotto 1 e 2 -2024/2025 RAS</v>
      </c>
      <c r="D25" s="131" t="str">
        <f>'Scheda D'!E37</f>
        <v>Alessandro Serra</v>
      </c>
      <c r="E25" s="125">
        <v>1224000</v>
      </c>
      <c r="F25" s="124">
        <v>5052514.8</v>
      </c>
      <c r="G25" s="124" t="s">
        <v>182</v>
      </c>
      <c r="H25" s="126">
        <v>1</v>
      </c>
      <c r="I25" s="124" t="s">
        <v>73</v>
      </c>
      <c r="J25" s="124" t="s">
        <v>73</v>
      </c>
      <c r="K25" s="126">
        <v>1</v>
      </c>
      <c r="L25" s="129"/>
      <c r="M25" s="123"/>
      <c r="N25" s="123"/>
      <c r="O25" s="220" t="s">
        <v>240</v>
      </c>
      <c r="P25" s="220"/>
      <c r="Q25" s="220"/>
      <c r="R25" s="220"/>
      <c r="S25" s="215" t="s">
        <v>241</v>
      </c>
      <c r="T25" s="215"/>
      <c r="U25" s="215"/>
      <c r="V25" s="215"/>
    </row>
    <row r="26" spans="1:28" ht="36" customHeight="1" x14ac:dyDescent="0.2">
      <c r="A26" s="145" t="s">
        <v>242</v>
      </c>
      <c r="B26" s="124" t="str">
        <f>'Scheda D'!C11</f>
        <v>F99J20000240002</v>
      </c>
      <c r="C26" s="149" t="str">
        <f>'Scheda D'!N11</f>
        <v>Completamento della strada di circonvallazione di Cuglieri in variante alla SS 292</v>
      </c>
      <c r="D26" s="131" t="s">
        <v>191</v>
      </c>
      <c r="E26" s="124">
        <f>'Scheda D'!P11</f>
        <v>4400000</v>
      </c>
      <c r="F26" s="124">
        <f>'Scheda D'!T11</f>
        <v>13500000</v>
      </c>
      <c r="G26" s="124" t="s">
        <v>182</v>
      </c>
      <c r="H26" s="126">
        <v>2</v>
      </c>
      <c r="I26" s="124" t="s">
        <v>73</v>
      </c>
      <c r="J26" s="124" t="s">
        <v>73</v>
      </c>
      <c r="K26" s="126">
        <v>3</v>
      </c>
      <c r="L26" s="129"/>
      <c r="M26" s="123"/>
      <c r="N26" s="123"/>
      <c r="O26" s="221" t="s">
        <v>243</v>
      </c>
      <c r="P26" s="221"/>
      <c r="Q26" s="221"/>
      <c r="R26" s="221"/>
      <c r="S26" s="215" t="s">
        <v>244</v>
      </c>
      <c r="T26" s="215"/>
      <c r="U26" s="215"/>
      <c r="V26" s="215"/>
    </row>
    <row r="27" spans="1:28" ht="36" customHeight="1" x14ac:dyDescent="0.2">
      <c r="A27" s="145" t="s">
        <v>245</v>
      </c>
      <c r="B27" s="124" t="str">
        <f>'Scheda D'!C32</f>
        <v>F35F24000540001</v>
      </c>
      <c r="C27" s="149" t="str">
        <f>'Scheda D'!N32</f>
        <v>Interventi di manutenzione straordinaria della rete stradale con particolare riferimento alla sicurezza per i motociclisti</v>
      </c>
      <c r="D27" s="131" t="s">
        <v>217</v>
      </c>
      <c r="E27" s="124">
        <f>'Scheda D'!P32</f>
        <v>159858</v>
      </c>
      <c r="F27" s="124">
        <f>'Scheda D'!T32</f>
        <v>840672</v>
      </c>
      <c r="G27" s="123" t="s">
        <v>182</v>
      </c>
      <c r="H27" s="129">
        <v>1</v>
      </c>
      <c r="I27" s="123" t="s">
        <v>73</v>
      </c>
      <c r="J27" s="123" t="s">
        <v>73</v>
      </c>
      <c r="K27" s="129">
        <v>1</v>
      </c>
      <c r="L27" s="129"/>
      <c r="M27" s="123"/>
      <c r="N27" s="123"/>
      <c r="O27" s="214" t="s">
        <v>246</v>
      </c>
      <c r="P27" s="214"/>
      <c r="Q27" s="214"/>
      <c r="R27" s="214"/>
      <c r="S27" s="215" t="s">
        <v>247</v>
      </c>
      <c r="T27" s="215"/>
      <c r="U27" s="215"/>
      <c r="V27" s="215"/>
    </row>
    <row r="28" spans="1:28" ht="36" customHeight="1" x14ac:dyDescent="0.2">
      <c r="A28" s="145" t="s">
        <v>403</v>
      </c>
      <c r="B28" s="124" t="s">
        <v>402</v>
      </c>
      <c r="C28" s="149" t="s">
        <v>401</v>
      </c>
      <c r="D28" s="124" t="s">
        <v>368</v>
      </c>
      <c r="E28" s="125">
        <v>666072.42000000004</v>
      </c>
      <c r="F28" s="125">
        <v>666072.42000000004</v>
      </c>
      <c r="G28" s="123" t="s">
        <v>182</v>
      </c>
      <c r="H28" s="129">
        <v>1</v>
      </c>
      <c r="I28" s="123" t="s">
        <v>73</v>
      </c>
      <c r="J28" s="123" t="s">
        <v>73</v>
      </c>
      <c r="K28" s="129">
        <v>3</v>
      </c>
      <c r="L28" s="129"/>
      <c r="M28" s="123"/>
      <c r="N28" s="123"/>
      <c r="S28" s="42"/>
      <c r="V28" s="43"/>
    </row>
    <row r="29" spans="1:28" ht="36" customHeight="1" x14ac:dyDescent="0.2">
      <c r="A29" s="145" t="s">
        <v>248</v>
      </c>
      <c r="B29" s="124" t="s">
        <v>249</v>
      </c>
      <c r="C29" s="149" t="str">
        <f>'Scheda D'!N40</f>
        <v>ACCORDO QUADRO PER LA MANUTENZIONE STRAORDINARIA DELLE STRADE PROVINCIALI - lotto 3 e 4 -2025/2026 RAS</v>
      </c>
      <c r="D29" s="131" t="str">
        <f>'Scheda D'!E40</f>
        <v>Alessandro Serra</v>
      </c>
      <c r="E29" s="124">
        <f>'Scheda D'!P40</f>
        <v>1040000</v>
      </c>
      <c r="F29" s="124">
        <f>'Scheda D'!T40</f>
        <v>5040000</v>
      </c>
      <c r="G29" s="124" t="s">
        <v>182</v>
      </c>
      <c r="H29" s="126">
        <v>1</v>
      </c>
      <c r="I29" s="124" t="s">
        <v>73</v>
      </c>
      <c r="J29" s="124" t="s">
        <v>73</v>
      </c>
      <c r="K29" s="126">
        <v>1</v>
      </c>
      <c r="L29" s="129"/>
      <c r="M29" s="123"/>
      <c r="N29" s="123"/>
      <c r="S29" s="42"/>
      <c r="V29" s="43"/>
      <c r="Y29" s="94" t="s">
        <v>396</v>
      </c>
      <c r="AA29" s="49" t="s">
        <v>397</v>
      </c>
      <c r="AB29" s="97"/>
    </row>
    <row r="30" spans="1:28" ht="36" customHeight="1" x14ac:dyDescent="0.2">
      <c r="A30" s="145" t="s">
        <v>250</v>
      </c>
      <c r="B30" s="124" t="str">
        <f>'Scheda D'!C41</f>
        <v>F51J25000010002</v>
      </c>
      <c r="C30" s="149" t="str">
        <f>'Scheda D'!N41</f>
        <v>Lavori di manutenzione idraulica del Rio Perdosu</v>
      </c>
      <c r="D30" s="131" t="str">
        <f>'Scheda D'!E41</f>
        <v>Salvatore Deiana</v>
      </c>
      <c r="E30" s="124">
        <f>'Scheda D'!P41</f>
        <v>240000</v>
      </c>
      <c r="F30" s="124">
        <f>'Scheda D'!T41</f>
        <v>240000</v>
      </c>
      <c r="G30" s="123" t="s">
        <v>251</v>
      </c>
      <c r="H30" s="129">
        <v>1</v>
      </c>
      <c r="I30" s="123" t="s">
        <v>73</v>
      </c>
      <c r="J30" s="123" t="s">
        <v>73</v>
      </c>
      <c r="K30" s="129">
        <v>3</v>
      </c>
      <c r="L30" s="132"/>
      <c r="M30" s="123"/>
      <c r="N30" s="123"/>
      <c r="O30" s="214" t="s">
        <v>394</v>
      </c>
      <c r="P30" s="214"/>
      <c r="Q30" s="214"/>
      <c r="R30" s="214"/>
      <c r="S30" s="216" t="s">
        <v>393</v>
      </c>
      <c r="T30" s="216"/>
      <c r="U30" s="216"/>
      <c r="V30" s="216"/>
      <c r="W30" s="35">
        <v>5750</v>
      </c>
      <c r="X30" s="35">
        <v>292891</v>
      </c>
      <c r="Y30" s="95">
        <v>132027.45000000001</v>
      </c>
      <c r="Z30" s="35" t="s">
        <v>395</v>
      </c>
      <c r="AA30" s="98">
        <v>321159.05</v>
      </c>
      <c r="AB30" s="99" t="s">
        <v>398</v>
      </c>
    </row>
    <row r="31" spans="1:28" ht="36" customHeight="1" x14ac:dyDescent="0.2">
      <c r="A31" s="145" t="s">
        <v>404</v>
      </c>
      <c r="B31" s="124" t="str">
        <f>'Scheda D'!C42</f>
        <v>F51B23000500002</v>
      </c>
      <c r="C31" s="149" t="str">
        <f>'Scheda D'!N42</f>
        <v>INTERSEZIONE TRA LA S.P. 69, LA S.P. 50 E LA S.P.8 IN COMUNE DI ARBOREA</v>
      </c>
      <c r="D31" s="131" t="str">
        <f>'Scheda D'!E42</f>
        <v>Alessandro Serra</v>
      </c>
      <c r="E31" s="124">
        <f>'Scheda D'!P42</f>
        <v>430000</v>
      </c>
      <c r="F31" s="124">
        <f>'Scheda D'!T42</f>
        <v>430000</v>
      </c>
      <c r="G31" s="123" t="s">
        <v>182</v>
      </c>
      <c r="H31" s="129">
        <v>1</v>
      </c>
      <c r="I31" s="123" t="s">
        <v>73</v>
      </c>
      <c r="J31" s="123" t="s">
        <v>73</v>
      </c>
      <c r="K31" s="129">
        <v>3</v>
      </c>
      <c r="L31" s="132"/>
      <c r="M31" s="123"/>
      <c r="N31" s="123"/>
      <c r="S31" s="107"/>
      <c r="T31" s="107"/>
      <c r="U31" s="107"/>
      <c r="V31" s="107"/>
      <c r="Y31" s="95"/>
      <c r="AA31" s="98"/>
      <c r="AB31" s="99"/>
    </row>
    <row r="32" spans="1:28" ht="36" customHeight="1" x14ac:dyDescent="0.2">
      <c r="A32" s="145" t="s">
        <v>409</v>
      </c>
      <c r="B32" s="124" t="str">
        <f>'Scheda D'!C43</f>
        <v>F17H130000910002</v>
      </c>
      <c r="C32" s="149" t="str">
        <f>'Scheda D'!N43</f>
        <v>MESSA IN SICUREZZA TRATTO BIVIO MOGORO SS131 – SP 44</v>
      </c>
      <c r="D32" s="131" t="str">
        <f>'Scheda D'!E43</f>
        <v>Alessandro Serra</v>
      </c>
      <c r="E32" s="124">
        <f>'Scheda D'!P43</f>
        <v>597287.02</v>
      </c>
      <c r="F32" s="124">
        <f>'Scheda D'!T43</f>
        <v>800000</v>
      </c>
      <c r="G32" s="123" t="s">
        <v>182</v>
      </c>
      <c r="H32" s="129">
        <v>1</v>
      </c>
      <c r="I32" s="123" t="s">
        <v>73</v>
      </c>
      <c r="J32" s="123" t="s">
        <v>73</v>
      </c>
      <c r="K32" s="129">
        <v>3</v>
      </c>
      <c r="L32" s="132"/>
      <c r="M32" s="123"/>
      <c r="N32" s="123"/>
      <c r="S32" s="107"/>
      <c r="T32" s="107"/>
      <c r="U32" s="107"/>
      <c r="V32" s="107"/>
      <c r="Y32" s="95"/>
      <c r="AA32" s="98"/>
      <c r="AB32" s="99"/>
    </row>
    <row r="33" spans="1:1024" ht="36" customHeight="1" x14ac:dyDescent="0.2">
      <c r="A33" s="150"/>
      <c r="B33" s="133"/>
      <c r="C33" s="151" t="s">
        <v>411</v>
      </c>
      <c r="D33" s="134"/>
      <c r="E33" s="133"/>
      <c r="F33" s="133"/>
      <c r="G33" s="135"/>
      <c r="H33" s="136"/>
      <c r="I33" s="135"/>
      <c r="J33" s="135"/>
      <c r="K33" s="136"/>
      <c r="L33" s="137"/>
      <c r="M33" s="135"/>
      <c r="N33" s="135"/>
      <c r="S33" s="107"/>
      <c r="T33" s="107"/>
      <c r="U33" s="107"/>
      <c r="V33" s="107"/>
      <c r="Y33" s="95"/>
      <c r="AA33" s="98"/>
      <c r="AB33" s="99"/>
    </row>
    <row r="34" spans="1:1024" ht="36" customHeight="1" x14ac:dyDescent="0.2">
      <c r="A34" s="145" t="s">
        <v>412</v>
      </c>
      <c r="B34" s="124" t="str">
        <f>+'Scheda D'!C45</f>
        <v>F19I25000650007</v>
      </c>
      <c r="C34" s="149" t="str">
        <f>+'Scheda D'!N45</f>
        <v xml:space="preserve">Interventi di riqualificazione e messa in sicurezza delle aree sportive esterne di pertinenza dell’istituto polivalente di Terralba </v>
      </c>
      <c r="D34" s="131" t="str">
        <f>+'Scheda D'!E45</f>
        <v>Graziano Plana</v>
      </c>
      <c r="E34" s="124">
        <v>0</v>
      </c>
      <c r="F34" s="124">
        <f>+'Scheda D'!T45</f>
        <v>685000</v>
      </c>
      <c r="G34" s="123" t="s">
        <v>182</v>
      </c>
      <c r="H34" s="129">
        <f>+'Scheda D'!O45</f>
        <v>2</v>
      </c>
      <c r="I34" s="123" t="s">
        <v>73</v>
      </c>
      <c r="J34" s="123" t="s">
        <v>73</v>
      </c>
      <c r="K34" s="129">
        <v>2</v>
      </c>
      <c r="L34" s="132"/>
      <c r="M34" s="123"/>
      <c r="N34" s="129">
        <f>+'Scheda D'!Y45</f>
        <v>2</v>
      </c>
      <c r="S34" s="107"/>
      <c r="T34" s="107"/>
      <c r="U34" s="107"/>
      <c r="V34" s="107"/>
      <c r="Y34" s="95"/>
      <c r="AA34" s="98"/>
      <c r="AB34" s="99"/>
    </row>
    <row r="35" spans="1:1024" ht="36" customHeight="1" x14ac:dyDescent="0.2">
      <c r="A35" s="145" t="s">
        <v>418</v>
      </c>
      <c r="B35" s="124" t="str">
        <f>+'Scheda D'!C46</f>
        <v>F29I25000680007</v>
      </c>
      <c r="C35" s="149" t="str">
        <f>+'Scheda D'!N46</f>
        <v>Interventi di adeguamento funzionale ed efficientamento energetico palestre del Liceo Scientifico di Ghilarza</v>
      </c>
      <c r="D35" s="131" t="str">
        <f>+'Scheda D'!E46</f>
        <v>Graziano Plana</v>
      </c>
      <c r="E35" s="124">
        <v>0</v>
      </c>
      <c r="F35" s="124">
        <f>+'Scheda D'!Q46</f>
        <v>1049000</v>
      </c>
      <c r="G35" s="123" t="s">
        <v>182</v>
      </c>
      <c r="H35" s="129">
        <f>+'Scheda D'!O46</f>
        <v>2</v>
      </c>
      <c r="I35" s="123" t="s">
        <v>73</v>
      </c>
      <c r="J35" s="123" t="s">
        <v>73</v>
      </c>
      <c r="K35" s="129">
        <v>2</v>
      </c>
      <c r="L35" s="132"/>
      <c r="M35" s="123"/>
      <c r="N35" s="129">
        <f>+'Scheda D'!Y46</f>
        <v>2</v>
      </c>
      <c r="S35" s="107"/>
      <c r="T35" s="107"/>
      <c r="U35" s="107"/>
      <c r="V35" s="107"/>
      <c r="Y35" s="95"/>
      <c r="AA35" s="98"/>
      <c r="AB35" s="99"/>
    </row>
    <row r="36" spans="1:1024" ht="46.15" customHeight="1" x14ac:dyDescent="0.2">
      <c r="A36" s="145" t="s">
        <v>422</v>
      </c>
      <c r="B36" s="124" t="str">
        <f>+'Scheda D'!C47</f>
        <v>F63C24000500005</v>
      </c>
      <c r="C36" s="149" t="str">
        <f>+'Scheda D'!N47</f>
        <v>Lavori di adeguamento funzionale ed efficientamento energetico nella palestra di competenza dell'istituto di istruzione superiore G.a. Pischedda di Bosa.</v>
      </c>
      <c r="D36" s="131" t="str">
        <f>+'Scheda D'!E47</f>
        <v>Graziano Plana</v>
      </c>
      <c r="E36" s="124">
        <v>0</v>
      </c>
      <c r="F36" s="124">
        <f>+'Scheda D'!Q47</f>
        <v>440000</v>
      </c>
      <c r="G36" s="123" t="s">
        <v>182</v>
      </c>
      <c r="H36" s="129">
        <f>+'Scheda D'!O47</f>
        <v>2</v>
      </c>
      <c r="I36" s="123" t="s">
        <v>73</v>
      </c>
      <c r="J36" s="123" t="s">
        <v>73</v>
      </c>
      <c r="K36" s="129">
        <v>3</v>
      </c>
      <c r="L36" s="132"/>
      <c r="M36" s="123"/>
      <c r="N36" s="129">
        <v>2</v>
      </c>
      <c r="S36" s="107"/>
      <c r="T36" s="107"/>
      <c r="U36" s="107"/>
      <c r="V36" s="107"/>
      <c r="Y36" s="95"/>
      <c r="AA36" s="98"/>
      <c r="AB36" s="99"/>
    </row>
    <row r="37" spans="1:1024" ht="46.9" customHeight="1" x14ac:dyDescent="0.2">
      <c r="A37" s="145" t="s">
        <v>425</v>
      </c>
      <c r="B37" s="124" t="str">
        <f>+'Scheda D'!C48</f>
        <v>F13C25000760006</v>
      </c>
      <c r="C37" s="149" t="str">
        <f>+'Scheda D'!N48</f>
        <v>Interventi di efficientamento energetico dell'edificio di proprietà della Provincia di Oristano, sito nella via Diaz in Oristano sede dell'istituto Polivalente</v>
      </c>
      <c r="D37" s="131" t="str">
        <f>+'Scheda D'!E48</f>
        <v>Graziano Plana</v>
      </c>
      <c r="E37" s="124">
        <v>0</v>
      </c>
      <c r="F37" s="124">
        <f>+'Scheda D'!Q48</f>
        <v>2320000</v>
      </c>
      <c r="G37" s="123" t="s">
        <v>182</v>
      </c>
      <c r="H37" s="129">
        <f>+'Scheda D'!O48</f>
        <v>2</v>
      </c>
      <c r="I37" s="123" t="s">
        <v>73</v>
      </c>
      <c r="J37" s="123" t="s">
        <v>73</v>
      </c>
      <c r="K37" s="129">
        <v>3</v>
      </c>
      <c r="L37" s="132"/>
      <c r="M37" s="123"/>
      <c r="N37" s="129">
        <v>2</v>
      </c>
      <c r="S37" s="107"/>
      <c r="T37" s="107"/>
      <c r="U37" s="107"/>
      <c r="V37" s="107"/>
      <c r="Y37" s="95"/>
      <c r="AA37" s="98"/>
      <c r="AB37" s="99"/>
    </row>
    <row r="38" spans="1:1024" ht="36" customHeight="1" x14ac:dyDescent="0.2">
      <c r="A38" s="150"/>
      <c r="B38" s="133"/>
      <c r="C38" s="151" t="s">
        <v>428</v>
      </c>
      <c r="D38" s="134"/>
      <c r="E38" s="133"/>
      <c r="F38" s="133"/>
      <c r="G38" s="135"/>
      <c r="H38" s="136"/>
      <c r="I38" s="135"/>
      <c r="J38" s="135"/>
      <c r="K38" s="136"/>
      <c r="L38" s="137"/>
      <c r="M38" s="135"/>
      <c r="N38" s="136"/>
      <c r="S38" s="107"/>
      <c r="T38" s="107"/>
      <c r="U38" s="107"/>
      <c r="V38" s="107"/>
      <c r="Y38" s="95"/>
      <c r="AA38" s="98"/>
      <c r="AB38" s="99"/>
    </row>
    <row r="39" spans="1:1024" ht="36" customHeight="1" x14ac:dyDescent="0.2">
      <c r="A39" s="145" t="s">
        <v>452</v>
      </c>
      <c r="B39" s="124" t="str">
        <f>'Scheda D'!C50</f>
        <v>F17H25001420003</v>
      </c>
      <c r="C39" s="149" t="str">
        <f>'Scheda D'!N50</f>
        <v>Manutenzione straordinaria SP 70</v>
      </c>
      <c r="D39" s="131" t="str">
        <f>'Scheda D'!E50</f>
        <v>Sergio Carrau</v>
      </c>
      <c r="E39" s="124">
        <f>'Scheda D'!P50</f>
        <v>400000</v>
      </c>
      <c r="F39" s="124">
        <f>'Scheda D'!T50</f>
        <v>400000</v>
      </c>
      <c r="G39" s="123" t="s">
        <v>182</v>
      </c>
      <c r="H39" s="129">
        <f>'Scheda D'!O50</f>
        <v>1</v>
      </c>
      <c r="I39" s="123" t="s">
        <v>73</v>
      </c>
      <c r="J39" s="123" t="s">
        <v>73</v>
      </c>
      <c r="K39" s="129">
        <v>1</v>
      </c>
      <c r="L39" s="132"/>
      <c r="M39" s="123"/>
      <c r="N39" s="129">
        <f>'Scheda D'!Y50</f>
        <v>3</v>
      </c>
      <c r="S39" s="107"/>
      <c r="T39" s="107"/>
      <c r="U39" s="107"/>
      <c r="V39" s="107"/>
      <c r="Y39" s="95"/>
      <c r="AA39" s="98"/>
      <c r="AB39" s="99"/>
    </row>
    <row r="40" spans="1:1024" s="163" customFormat="1" ht="36" customHeight="1" x14ac:dyDescent="0.2">
      <c r="A40" s="109"/>
      <c r="B40" s="110"/>
      <c r="C40" s="151" t="s">
        <v>471</v>
      </c>
      <c r="D40" s="134"/>
      <c r="E40" s="133"/>
      <c r="F40" s="111"/>
      <c r="G40" s="111"/>
      <c r="H40" s="112"/>
      <c r="I40" s="113"/>
      <c r="J40" s="113"/>
      <c r="K40" s="112"/>
      <c r="L40" s="113"/>
      <c r="M40" s="114"/>
      <c r="N40" s="122" t="s">
        <v>411</v>
      </c>
      <c r="O40" s="115"/>
      <c r="P40" s="116"/>
      <c r="Q40" s="117"/>
      <c r="R40" s="117"/>
      <c r="S40" s="117"/>
      <c r="T40" s="116"/>
      <c r="U40" s="118"/>
      <c r="V40" s="119"/>
      <c r="W40" s="119"/>
      <c r="X40" s="120"/>
      <c r="Y40" s="121"/>
      <c r="Z40" s="164"/>
      <c r="AA40" s="160"/>
      <c r="AB40" s="159"/>
      <c r="AC40" s="164"/>
      <c r="AD40" s="164"/>
      <c r="AE40" s="164"/>
      <c r="AF40" s="164"/>
      <c r="AG40" s="164"/>
      <c r="AH40" s="164"/>
      <c r="AI40" s="164"/>
      <c r="AJ40" s="164"/>
      <c r="AK40" s="164"/>
      <c r="AL40" s="164"/>
      <c r="AM40" s="164"/>
      <c r="AN40" s="164"/>
      <c r="AO40" s="164"/>
      <c r="AP40" s="164"/>
      <c r="AQ40" s="164"/>
      <c r="AR40" s="164"/>
      <c r="AS40" s="164"/>
      <c r="AT40" s="164"/>
      <c r="AU40" s="164"/>
      <c r="AV40" s="164"/>
      <c r="AW40" s="164"/>
      <c r="AX40" s="164"/>
      <c r="AY40" s="164"/>
      <c r="AZ40" s="164"/>
      <c r="BA40" s="164"/>
      <c r="BB40" s="164"/>
      <c r="BC40" s="164"/>
      <c r="BD40" s="164"/>
      <c r="BE40" s="164"/>
      <c r="BF40" s="164"/>
      <c r="BG40" s="164"/>
      <c r="BH40" s="164"/>
      <c r="BI40" s="164"/>
      <c r="BJ40" s="164"/>
      <c r="BK40" s="164"/>
      <c r="BL40" s="164"/>
      <c r="BM40" s="164"/>
      <c r="BN40" s="164"/>
      <c r="BO40" s="164"/>
      <c r="BP40" s="164"/>
      <c r="BQ40" s="164"/>
      <c r="BR40" s="164"/>
      <c r="BS40" s="164"/>
      <c r="BT40" s="164"/>
      <c r="BU40" s="164"/>
      <c r="BV40" s="164"/>
      <c r="BW40" s="164"/>
      <c r="BX40" s="164"/>
      <c r="BY40" s="164"/>
      <c r="BZ40" s="164"/>
      <c r="CA40" s="164"/>
      <c r="CB40" s="164"/>
      <c r="CC40" s="164"/>
      <c r="CD40" s="164"/>
      <c r="CE40" s="164"/>
      <c r="CF40" s="164"/>
      <c r="CG40" s="164"/>
      <c r="CH40" s="164"/>
      <c r="CI40" s="164"/>
      <c r="CJ40" s="164"/>
      <c r="CK40" s="164"/>
      <c r="CL40" s="164"/>
      <c r="CM40" s="164"/>
      <c r="CN40" s="164"/>
      <c r="CO40" s="164"/>
      <c r="CP40" s="164"/>
      <c r="CQ40" s="164"/>
      <c r="CR40" s="164"/>
      <c r="CS40" s="164"/>
      <c r="CT40" s="164"/>
      <c r="CU40" s="164"/>
      <c r="CV40" s="164"/>
      <c r="CW40" s="164"/>
      <c r="CX40" s="164"/>
      <c r="CY40" s="164"/>
      <c r="CZ40" s="164"/>
      <c r="DA40" s="164"/>
      <c r="DB40" s="164"/>
      <c r="DC40" s="164"/>
      <c r="DD40" s="164"/>
      <c r="DE40" s="164"/>
      <c r="DF40" s="164"/>
      <c r="DG40" s="164"/>
      <c r="DH40" s="164"/>
      <c r="DI40" s="164"/>
      <c r="DJ40" s="164"/>
      <c r="DK40" s="164"/>
      <c r="DL40" s="164"/>
      <c r="DM40" s="164"/>
      <c r="DN40" s="164"/>
      <c r="DO40" s="164"/>
      <c r="DP40" s="164"/>
      <c r="DQ40" s="164"/>
      <c r="DR40" s="164"/>
      <c r="DS40" s="164"/>
      <c r="DT40" s="164"/>
      <c r="DU40" s="164"/>
      <c r="DV40" s="164"/>
      <c r="DW40" s="164"/>
      <c r="DX40" s="164"/>
      <c r="DY40" s="164"/>
      <c r="DZ40" s="164"/>
      <c r="EA40" s="164"/>
      <c r="EB40" s="164"/>
      <c r="EC40" s="164"/>
      <c r="ED40" s="164"/>
      <c r="EE40" s="164"/>
      <c r="EF40" s="164"/>
      <c r="EG40" s="164"/>
      <c r="EH40" s="164"/>
      <c r="EI40" s="164"/>
      <c r="EJ40" s="164"/>
      <c r="EK40" s="164"/>
      <c r="EL40" s="164"/>
      <c r="EM40" s="164"/>
      <c r="EN40" s="164"/>
      <c r="EO40" s="164"/>
      <c r="EP40" s="164"/>
      <c r="EQ40" s="164"/>
      <c r="ER40" s="164"/>
      <c r="ES40" s="164"/>
      <c r="ET40" s="164"/>
      <c r="EU40" s="164"/>
      <c r="EV40" s="164"/>
      <c r="EW40" s="164"/>
      <c r="EX40" s="164"/>
      <c r="EY40" s="164"/>
      <c r="EZ40" s="164"/>
      <c r="FA40" s="164"/>
      <c r="FB40" s="164"/>
      <c r="FC40" s="164"/>
      <c r="FD40" s="164"/>
      <c r="FE40" s="164"/>
      <c r="FF40" s="164"/>
      <c r="FG40" s="164"/>
      <c r="FH40" s="164"/>
      <c r="FI40" s="164"/>
      <c r="FJ40" s="164"/>
      <c r="FK40" s="164"/>
      <c r="FL40" s="164"/>
      <c r="FM40" s="164"/>
      <c r="FN40" s="164"/>
      <c r="FO40" s="164"/>
      <c r="FP40" s="164"/>
      <c r="FQ40" s="164"/>
      <c r="FR40" s="164"/>
      <c r="FS40" s="164"/>
      <c r="FT40" s="164"/>
      <c r="FU40" s="164"/>
      <c r="FV40" s="164"/>
      <c r="FW40" s="164"/>
      <c r="FX40" s="164"/>
      <c r="FY40" s="164"/>
      <c r="FZ40" s="164"/>
      <c r="GA40" s="164"/>
      <c r="GB40" s="164"/>
      <c r="GC40" s="164"/>
      <c r="GD40" s="164"/>
      <c r="GE40" s="164"/>
      <c r="GF40" s="164"/>
      <c r="GG40" s="164"/>
      <c r="GH40" s="164"/>
      <c r="GI40" s="164"/>
      <c r="GJ40" s="164"/>
      <c r="GK40" s="164"/>
      <c r="GL40" s="164"/>
      <c r="GM40" s="164"/>
      <c r="GN40" s="164"/>
      <c r="GO40" s="164"/>
      <c r="GP40" s="164"/>
      <c r="GQ40" s="164"/>
      <c r="GR40" s="164"/>
      <c r="GS40" s="164"/>
      <c r="GT40" s="164"/>
      <c r="GU40" s="164"/>
      <c r="GV40" s="164"/>
      <c r="GW40" s="164"/>
      <c r="GX40" s="164"/>
      <c r="GY40" s="164"/>
      <c r="GZ40" s="164"/>
      <c r="HA40" s="164"/>
      <c r="HB40" s="164"/>
      <c r="HC40" s="164"/>
      <c r="HD40" s="164"/>
      <c r="HE40" s="164"/>
      <c r="HF40" s="164"/>
      <c r="HG40" s="164"/>
      <c r="HH40" s="164"/>
      <c r="HI40" s="164"/>
      <c r="HJ40" s="164"/>
      <c r="HK40" s="164"/>
      <c r="HL40" s="164"/>
      <c r="HM40" s="164"/>
      <c r="HN40" s="164"/>
      <c r="HO40" s="164"/>
      <c r="HP40" s="164"/>
      <c r="HQ40" s="164"/>
      <c r="HR40" s="164"/>
      <c r="HS40" s="164"/>
      <c r="HT40" s="164"/>
      <c r="HU40" s="164"/>
      <c r="HV40" s="164"/>
      <c r="HW40" s="164"/>
      <c r="HX40" s="164"/>
      <c r="HY40" s="164"/>
      <c r="HZ40" s="164"/>
      <c r="IA40" s="164"/>
      <c r="IB40" s="164"/>
      <c r="IC40" s="164"/>
      <c r="ID40" s="164"/>
      <c r="IE40" s="164"/>
      <c r="IF40" s="164"/>
      <c r="IG40" s="164"/>
      <c r="IH40" s="164"/>
      <c r="II40" s="164"/>
      <c r="IJ40" s="164"/>
      <c r="IK40" s="164"/>
      <c r="IL40" s="164"/>
      <c r="IM40" s="164"/>
      <c r="IN40" s="164"/>
      <c r="IO40" s="164"/>
      <c r="IP40" s="164"/>
      <c r="IQ40" s="164"/>
      <c r="IR40" s="164"/>
      <c r="IS40" s="164"/>
      <c r="IT40" s="164"/>
      <c r="IU40" s="164"/>
      <c r="IV40" s="164"/>
      <c r="IW40" s="164"/>
      <c r="IX40" s="164"/>
      <c r="IY40" s="164"/>
      <c r="IZ40" s="164"/>
      <c r="JA40" s="164"/>
      <c r="JB40" s="164"/>
      <c r="JC40" s="164"/>
      <c r="JD40" s="164"/>
      <c r="JE40" s="164"/>
      <c r="JF40" s="164"/>
      <c r="JG40" s="164"/>
      <c r="JH40" s="164"/>
      <c r="JI40" s="164"/>
      <c r="JJ40" s="164"/>
      <c r="JK40" s="164"/>
      <c r="JL40" s="164"/>
      <c r="JM40" s="164"/>
      <c r="JN40" s="164"/>
      <c r="JO40" s="164"/>
      <c r="JP40" s="164"/>
      <c r="JQ40" s="164"/>
      <c r="JR40" s="164"/>
      <c r="JS40" s="164"/>
      <c r="JT40" s="164"/>
      <c r="JU40" s="164"/>
      <c r="JV40" s="164"/>
      <c r="JW40" s="164"/>
      <c r="JX40" s="164"/>
      <c r="JY40" s="164"/>
      <c r="JZ40" s="164"/>
      <c r="KA40" s="164"/>
      <c r="KB40" s="164"/>
      <c r="KC40" s="164"/>
      <c r="KD40" s="164"/>
      <c r="KE40" s="164"/>
      <c r="KF40" s="164"/>
      <c r="KG40" s="164"/>
      <c r="KH40" s="164"/>
      <c r="KI40" s="164"/>
      <c r="KJ40" s="164"/>
      <c r="KK40" s="164"/>
      <c r="KL40" s="164"/>
      <c r="KM40" s="164"/>
      <c r="KN40" s="164"/>
      <c r="KO40" s="164"/>
      <c r="KP40" s="164"/>
      <c r="KQ40" s="164"/>
      <c r="KR40" s="164"/>
      <c r="KS40" s="164"/>
      <c r="KT40" s="164"/>
      <c r="KU40" s="164"/>
      <c r="KV40" s="164"/>
      <c r="KW40" s="164"/>
      <c r="KX40" s="164"/>
      <c r="KY40" s="164"/>
      <c r="KZ40" s="164"/>
      <c r="LA40" s="164"/>
      <c r="LB40" s="164"/>
      <c r="LC40" s="164"/>
      <c r="LD40" s="164"/>
      <c r="LE40" s="164"/>
      <c r="LF40" s="164"/>
      <c r="LG40" s="164"/>
      <c r="LH40" s="164"/>
      <c r="LI40" s="164"/>
      <c r="LJ40" s="164"/>
      <c r="LK40" s="164"/>
      <c r="LL40" s="164"/>
      <c r="LM40" s="164"/>
      <c r="LN40" s="164"/>
      <c r="LO40" s="164"/>
      <c r="LP40" s="164"/>
      <c r="LQ40" s="164"/>
      <c r="LR40" s="164"/>
      <c r="LS40" s="164"/>
      <c r="LT40" s="164"/>
      <c r="LU40" s="164"/>
      <c r="LV40" s="164"/>
      <c r="LW40" s="164"/>
      <c r="LX40" s="164"/>
      <c r="LY40" s="164"/>
      <c r="LZ40" s="164"/>
      <c r="MA40" s="164"/>
      <c r="MB40" s="164"/>
      <c r="MC40" s="164"/>
      <c r="MD40" s="164"/>
      <c r="ME40" s="164"/>
      <c r="MF40" s="164"/>
      <c r="MG40" s="164"/>
      <c r="MH40" s="164"/>
      <c r="MI40" s="164"/>
      <c r="MJ40" s="164"/>
      <c r="MK40" s="164"/>
      <c r="ML40" s="164"/>
      <c r="MM40" s="164"/>
      <c r="MN40" s="164"/>
      <c r="MO40" s="164"/>
      <c r="MP40" s="164"/>
      <c r="MQ40" s="164"/>
      <c r="MR40" s="164"/>
      <c r="MS40" s="164"/>
      <c r="MT40" s="164"/>
      <c r="MU40" s="164"/>
      <c r="MV40" s="164"/>
      <c r="MW40" s="164"/>
      <c r="MX40" s="164"/>
      <c r="MY40" s="164"/>
      <c r="MZ40" s="164"/>
      <c r="NA40" s="164"/>
      <c r="NB40" s="164"/>
      <c r="NC40" s="164"/>
      <c r="ND40" s="164"/>
      <c r="NE40" s="164"/>
      <c r="NF40" s="164"/>
      <c r="NG40" s="164"/>
      <c r="NH40" s="164"/>
      <c r="NI40" s="164"/>
      <c r="NJ40" s="164"/>
      <c r="NK40" s="164"/>
      <c r="NL40" s="164"/>
      <c r="NM40" s="164"/>
      <c r="NN40" s="164"/>
      <c r="NO40" s="164"/>
      <c r="NP40" s="164"/>
      <c r="NQ40" s="164"/>
      <c r="NR40" s="164"/>
      <c r="NS40" s="164"/>
      <c r="NT40" s="164"/>
      <c r="NU40" s="164"/>
      <c r="NV40" s="164"/>
      <c r="NW40" s="164"/>
      <c r="NX40" s="164"/>
      <c r="NY40" s="164"/>
      <c r="NZ40" s="164"/>
      <c r="OA40" s="164"/>
      <c r="OB40" s="164"/>
      <c r="OC40" s="164"/>
      <c r="OD40" s="164"/>
      <c r="OE40" s="164"/>
      <c r="OF40" s="164"/>
      <c r="OG40" s="164"/>
      <c r="OH40" s="164"/>
      <c r="OI40" s="164"/>
      <c r="OJ40" s="164"/>
      <c r="OK40" s="164"/>
      <c r="OL40" s="164"/>
      <c r="OM40" s="164"/>
      <c r="ON40" s="164"/>
      <c r="OO40" s="164"/>
      <c r="OP40" s="164"/>
      <c r="OQ40" s="164"/>
      <c r="OR40" s="164"/>
      <c r="OS40" s="164"/>
      <c r="OT40" s="164"/>
      <c r="OU40" s="164"/>
      <c r="OV40" s="164"/>
      <c r="OW40" s="164"/>
      <c r="OX40" s="164"/>
      <c r="OY40" s="164"/>
      <c r="OZ40" s="164"/>
      <c r="PA40" s="164"/>
      <c r="PB40" s="164"/>
      <c r="PC40" s="164"/>
      <c r="PD40" s="164"/>
      <c r="PE40" s="164"/>
      <c r="PF40" s="164"/>
      <c r="PG40" s="164"/>
      <c r="PH40" s="164"/>
      <c r="PI40" s="164"/>
      <c r="PJ40" s="164"/>
      <c r="PK40" s="164"/>
      <c r="PL40" s="164"/>
      <c r="PM40" s="164"/>
      <c r="PN40" s="164"/>
      <c r="PO40" s="164"/>
      <c r="PP40" s="164"/>
      <c r="PQ40" s="164"/>
      <c r="PR40" s="164"/>
      <c r="PS40" s="164"/>
      <c r="PT40" s="164"/>
      <c r="PU40" s="164"/>
      <c r="PV40" s="164"/>
      <c r="PW40" s="164"/>
      <c r="PX40" s="164"/>
      <c r="PY40" s="164"/>
      <c r="PZ40" s="164"/>
      <c r="QA40" s="164"/>
      <c r="QB40" s="164"/>
      <c r="QC40" s="164"/>
      <c r="QD40" s="164"/>
      <c r="QE40" s="164"/>
      <c r="QF40" s="164"/>
      <c r="QG40" s="164"/>
      <c r="QH40" s="164"/>
      <c r="QI40" s="164"/>
      <c r="QJ40" s="164"/>
      <c r="QK40" s="164"/>
      <c r="QL40" s="164"/>
      <c r="QM40" s="164"/>
      <c r="QN40" s="164"/>
      <c r="QO40" s="164"/>
      <c r="QP40" s="164"/>
      <c r="QQ40" s="164"/>
      <c r="QR40" s="164"/>
      <c r="QS40" s="164"/>
      <c r="QT40" s="164"/>
      <c r="QU40" s="164"/>
      <c r="QV40" s="164"/>
      <c r="QW40" s="164"/>
      <c r="QX40" s="164"/>
      <c r="QY40" s="164"/>
      <c r="QZ40" s="164"/>
      <c r="RA40" s="164"/>
      <c r="RB40" s="164"/>
      <c r="RC40" s="164"/>
      <c r="RD40" s="164"/>
      <c r="RE40" s="164"/>
      <c r="RF40" s="164"/>
      <c r="RG40" s="164"/>
      <c r="RH40" s="164"/>
      <c r="RI40" s="164"/>
      <c r="RJ40" s="164"/>
      <c r="RK40" s="164"/>
      <c r="RL40" s="164"/>
      <c r="RM40" s="164"/>
      <c r="RN40" s="164"/>
      <c r="RO40" s="164"/>
      <c r="RP40" s="164"/>
      <c r="RQ40" s="164"/>
      <c r="RR40" s="164"/>
      <c r="RS40" s="164"/>
      <c r="RT40" s="164"/>
      <c r="RU40" s="164"/>
      <c r="RV40" s="164"/>
      <c r="RW40" s="164"/>
      <c r="RX40" s="164"/>
      <c r="RY40" s="164"/>
      <c r="RZ40" s="164"/>
      <c r="SA40" s="164"/>
      <c r="SB40" s="164"/>
      <c r="SC40" s="164"/>
      <c r="SD40" s="164"/>
      <c r="SE40" s="164"/>
      <c r="SF40" s="164"/>
      <c r="SG40" s="164"/>
      <c r="SH40" s="164"/>
      <c r="SI40" s="164"/>
      <c r="SJ40" s="164"/>
      <c r="SK40" s="164"/>
      <c r="SL40" s="164"/>
      <c r="SM40" s="164"/>
      <c r="SN40" s="164"/>
      <c r="SO40" s="164"/>
      <c r="SP40" s="164"/>
      <c r="SQ40" s="164"/>
      <c r="SR40" s="164"/>
      <c r="SS40" s="164"/>
      <c r="ST40" s="164"/>
      <c r="SU40" s="164"/>
      <c r="SV40" s="164"/>
      <c r="SW40" s="164"/>
      <c r="SX40" s="164"/>
      <c r="SY40" s="164"/>
      <c r="SZ40" s="164"/>
      <c r="TA40" s="164"/>
      <c r="TB40" s="164"/>
      <c r="TC40" s="164"/>
      <c r="TD40" s="164"/>
      <c r="TE40" s="164"/>
      <c r="TF40" s="164"/>
      <c r="TG40" s="164"/>
      <c r="TH40" s="164"/>
      <c r="TI40" s="164"/>
      <c r="TJ40" s="164"/>
      <c r="TK40" s="164"/>
      <c r="TL40" s="164"/>
      <c r="TM40" s="164"/>
      <c r="TN40" s="164"/>
      <c r="TO40" s="164"/>
      <c r="TP40" s="164"/>
      <c r="TQ40" s="164"/>
      <c r="TR40" s="164"/>
      <c r="TS40" s="164"/>
      <c r="TT40" s="164"/>
      <c r="TU40" s="164"/>
      <c r="TV40" s="164"/>
      <c r="TW40" s="164"/>
      <c r="TX40" s="164"/>
      <c r="TY40" s="164"/>
      <c r="TZ40" s="164"/>
      <c r="UA40" s="164"/>
      <c r="UB40" s="164"/>
      <c r="UC40" s="164"/>
      <c r="UD40" s="164"/>
      <c r="UE40" s="164"/>
      <c r="UF40" s="164"/>
      <c r="UG40" s="164"/>
      <c r="UH40" s="164"/>
      <c r="UI40" s="164"/>
      <c r="UJ40" s="164"/>
      <c r="UK40" s="164"/>
      <c r="UL40" s="164"/>
      <c r="UM40" s="164"/>
      <c r="UN40" s="164"/>
      <c r="UO40" s="164"/>
      <c r="UP40" s="164"/>
      <c r="UQ40" s="164"/>
      <c r="UR40" s="164"/>
      <c r="US40" s="164"/>
      <c r="UT40" s="164"/>
      <c r="UU40" s="164"/>
      <c r="UV40" s="164"/>
      <c r="UW40" s="164"/>
      <c r="UX40" s="164"/>
      <c r="UY40" s="164"/>
      <c r="UZ40" s="164"/>
      <c r="VA40" s="164"/>
      <c r="VB40" s="164"/>
      <c r="VC40" s="164"/>
      <c r="VD40" s="164"/>
      <c r="VE40" s="164"/>
      <c r="VF40" s="164"/>
      <c r="VG40" s="164"/>
      <c r="VH40" s="164"/>
      <c r="VI40" s="164"/>
      <c r="VJ40" s="164"/>
      <c r="VK40" s="164"/>
      <c r="VL40" s="164"/>
      <c r="VM40" s="164"/>
      <c r="VN40" s="164"/>
      <c r="VO40" s="164"/>
      <c r="VP40" s="164"/>
      <c r="VQ40" s="164"/>
      <c r="VR40" s="164"/>
      <c r="VS40" s="164"/>
      <c r="VT40" s="164"/>
      <c r="VU40" s="164"/>
      <c r="VV40" s="164"/>
      <c r="VW40" s="164"/>
      <c r="VX40" s="164"/>
      <c r="VY40" s="164"/>
      <c r="VZ40" s="164"/>
      <c r="WA40" s="164"/>
      <c r="WB40" s="164"/>
      <c r="WC40" s="164"/>
      <c r="WD40" s="164"/>
      <c r="WE40" s="164"/>
      <c r="WF40" s="164"/>
      <c r="WG40" s="164"/>
      <c r="WH40" s="164"/>
      <c r="WI40" s="164"/>
      <c r="WJ40" s="164"/>
      <c r="WK40" s="164"/>
      <c r="WL40" s="164"/>
      <c r="WM40" s="164"/>
      <c r="WN40" s="164"/>
      <c r="WO40" s="164"/>
      <c r="WP40" s="164"/>
      <c r="WQ40" s="164"/>
      <c r="WR40" s="164"/>
      <c r="WS40" s="164"/>
      <c r="WT40" s="164"/>
      <c r="WU40" s="164"/>
      <c r="WV40" s="164"/>
      <c r="WW40" s="164"/>
      <c r="WX40" s="164"/>
      <c r="WY40" s="164"/>
      <c r="WZ40" s="164"/>
      <c r="XA40" s="164"/>
      <c r="XB40" s="164"/>
      <c r="XC40" s="164"/>
      <c r="XD40" s="164"/>
      <c r="XE40" s="164"/>
      <c r="XF40" s="164"/>
      <c r="XG40" s="164"/>
      <c r="XH40" s="164"/>
      <c r="XI40" s="164"/>
      <c r="XJ40" s="164"/>
      <c r="XK40" s="164"/>
      <c r="XL40" s="164"/>
      <c r="XM40" s="164"/>
      <c r="XN40" s="164"/>
      <c r="XO40" s="164"/>
      <c r="XP40" s="164"/>
      <c r="XQ40" s="164"/>
      <c r="XR40" s="164"/>
      <c r="XS40" s="164"/>
      <c r="XT40" s="164"/>
      <c r="XU40" s="164"/>
      <c r="XV40" s="164"/>
      <c r="XW40" s="164"/>
      <c r="XX40" s="164"/>
      <c r="XY40" s="164"/>
      <c r="XZ40" s="164"/>
      <c r="YA40" s="164"/>
      <c r="YB40" s="164"/>
      <c r="YC40" s="164"/>
      <c r="YD40" s="164"/>
      <c r="YE40" s="164"/>
      <c r="YF40" s="164"/>
      <c r="YG40" s="164"/>
      <c r="YH40" s="164"/>
      <c r="YI40" s="164"/>
      <c r="YJ40" s="164"/>
      <c r="YK40" s="164"/>
      <c r="YL40" s="164"/>
      <c r="YM40" s="164"/>
      <c r="YN40" s="164"/>
      <c r="YO40" s="164"/>
      <c r="YP40" s="164"/>
      <c r="YQ40" s="164"/>
      <c r="YR40" s="164"/>
      <c r="YS40" s="164"/>
      <c r="YT40" s="164"/>
      <c r="YU40" s="164"/>
      <c r="YV40" s="164"/>
      <c r="YW40" s="164"/>
      <c r="YX40" s="164"/>
      <c r="YY40" s="164"/>
      <c r="YZ40" s="164"/>
      <c r="ZA40" s="164"/>
      <c r="ZB40" s="164"/>
      <c r="ZC40" s="164"/>
      <c r="ZD40" s="164"/>
      <c r="ZE40" s="164"/>
      <c r="ZF40" s="164"/>
      <c r="ZG40" s="164"/>
      <c r="ZH40" s="164"/>
      <c r="ZI40" s="164"/>
      <c r="ZJ40" s="164"/>
      <c r="ZK40" s="164"/>
      <c r="ZL40" s="164"/>
      <c r="ZM40" s="164"/>
      <c r="ZN40" s="164"/>
      <c r="ZO40" s="164"/>
      <c r="ZP40" s="164"/>
      <c r="ZQ40" s="164"/>
      <c r="ZR40" s="164"/>
      <c r="ZS40" s="164"/>
      <c r="ZT40" s="164"/>
      <c r="ZU40" s="164"/>
      <c r="ZV40" s="164"/>
      <c r="ZW40" s="164"/>
      <c r="ZX40" s="164"/>
      <c r="ZY40" s="164"/>
      <c r="ZZ40" s="164"/>
      <c r="AAA40" s="164"/>
      <c r="AAB40" s="164"/>
      <c r="AAC40" s="164"/>
      <c r="AAD40" s="164"/>
      <c r="AAE40" s="164"/>
      <c r="AAF40" s="164"/>
      <c r="AAG40" s="164"/>
      <c r="AAH40" s="164"/>
      <c r="AAI40" s="164"/>
      <c r="AAJ40" s="164"/>
      <c r="AAK40" s="164"/>
      <c r="AAL40" s="164"/>
      <c r="AAM40" s="164"/>
      <c r="AAN40" s="164"/>
      <c r="AAO40" s="164"/>
      <c r="AAP40" s="164"/>
      <c r="AAQ40" s="164"/>
      <c r="AAR40" s="164"/>
      <c r="AAS40" s="164"/>
      <c r="AAT40" s="164"/>
      <c r="AAU40" s="164"/>
      <c r="AAV40" s="164"/>
      <c r="AAW40" s="164"/>
      <c r="AAX40" s="164"/>
      <c r="AAY40" s="164"/>
      <c r="AAZ40" s="164"/>
      <c r="ABA40" s="164"/>
      <c r="ABB40" s="164"/>
      <c r="ABC40" s="164"/>
      <c r="ABD40" s="164"/>
      <c r="ABE40" s="164"/>
      <c r="ABF40" s="164"/>
      <c r="ABG40" s="164"/>
      <c r="ABH40" s="164"/>
      <c r="ABI40" s="164"/>
      <c r="ABJ40" s="164"/>
      <c r="ABK40" s="164"/>
      <c r="ABL40" s="164"/>
      <c r="ABM40" s="164"/>
      <c r="ABN40" s="164"/>
      <c r="ABO40" s="164"/>
      <c r="ABP40" s="164"/>
      <c r="ABQ40" s="164"/>
      <c r="ABR40" s="164"/>
      <c r="ABS40" s="164"/>
      <c r="ABT40" s="164"/>
      <c r="ABU40" s="164"/>
      <c r="ABV40" s="164"/>
      <c r="ABW40" s="164"/>
      <c r="ABX40" s="164"/>
      <c r="ABY40" s="164"/>
      <c r="ABZ40" s="164"/>
      <c r="ACA40" s="164"/>
      <c r="ACB40" s="164"/>
      <c r="ACC40" s="164"/>
      <c r="ACD40" s="164"/>
      <c r="ACE40" s="164"/>
      <c r="ACF40" s="164"/>
      <c r="ACG40" s="164"/>
      <c r="ACH40" s="164"/>
      <c r="ACI40" s="164"/>
      <c r="ACJ40" s="164"/>
      <c r="ACK40" s="164"/>
      <c r="ACL40" s="164"/>
      <c r="ACM40" s="164"/>
      <c r="ACN40" s="164"/>
      <c r="ACO40" s="164"/>
      <c r="ACP40" s="164"/>
      <c r="ACQ40" s="164"/>
      <c r="ACR40" s="164"/>
      <c r="ACS40" s="164"/>
      <c r="ACT40" s="164"/>
      <c r="ACU40" s="164"/>
      <c r="ACV40" s="164"/>
      <c r="ACW40" s="164"/>
      <c r="ACX40" s="164"/>
      <c r="ACY40" s="164"/>
      <c r="ACZ40" s="164"/>
      <c r="ADA40" s="164"/>
      <c r="ADB40" s="164"/>
      <c r="ADC40" s="164"/>
      <c r="ADD40" s="164"/>
      <c r="ADE40" s="164"/>
      <c r="ADF40" s="164"/>
      <c r="ADG40" s="164"/>
      <c r="ADH40" s="164"/>
      <c r="ADI40" s="164"/>
      <c r="ADJ40" s="164"/>
      <c r="ADK40" s="164"/>
      <c r="ADL40" s="164"/>
      <c r="ADM40" s="164"/>
      <c r="ADN40" s="164"/>
      <c r="ADO40" s="164"/>
      <c r="ADP40" s="164"/>
      <c r="ADQ40" s="164"/>
      <c r="ADR40" s="164"/>
      <c r="ADS40" s="164"/>
      <c r="ADT40" s="164"/>
      <c r="ADU40" s="164"/>
      <c r="ADV40" s="164"/>
      <c r="ADW40" s="164"/>
      <c r="ADX40" s="164"/>
      <c r="ADY40" s="164"/>
      <c r="ADZ40" s="164"/>
      <c r="AEA40" s="164"/>
      <c r="AEB40" s="164"/>
      <c r="AEC40" s="164"/>
      <c r="AED40" s="164"/>
      <c r="AEE40" s="164"/>
      <c r="AEF40" s="164"/>
      <c r="AEG40" s="164"/>
      <c r="AEH40" s="164"/>
      <c r="AEI40" s="164"/>
      <c r="AEJ40" s="164"/>
      <c r="AEK40" s="164"/>
      <c r="AEL40" s="164"/>
      <c r="AEM40" s="164"/>
      <c r="AEN40" s="164"/>
      <c r="AEO40" s="164"/>
      <c r="AEP40" s="164"/>
      <c r="AEQ40" s="164"/>
      <c r="AER40" s="164"/>
      <c r="AES40" s="164"/>
      <c r="AET40" s="164"/>
      <c r="AEU40" s="164"/>
      <c r="AEV40" s="164"/>
      <c r="AEW40" s="164"/>
      <c r="AEX40" s="164"/>
      <c r="AEY40" s="164"/>
      <c r="AEZ40" s="164"/>
      <c r="AFA40" s="164"/>
      <c r="AFB40" s="164"/>
      <c r="AFC40" s="164"/>
      <c r="AFD40" s="164"/>
      <c r="AFE40" s="164"/>
      <c r="AFF40" s="164"/>
      <c r="AFG40" s="164"/>
      <c r="AFH40" s="164"/>
      <c r="AFI40" s="164"/>
      <c r="AFJ40" s="164"/>
      <c r="AFK40" s="164"/>
      <c r="AFL40" s="164"/>
      <c r="AFM40" s="164"/>
      <c r="AFN40" s="164"/>
      <c r="AFO40" s="164"/>
      <c r="AFP40" s="164"/>
      <c r="AFQ40" s="164"/>
      <c r="AFR40" s="164"/>
      <c r="AFS40" s="164"/>
      <c r="AFT40" s="164"/>
      <c r="AFU40" s="164"/>
      <c r="AFV40" s="164"/>
      <c r="AFW40" s="164"/>
      <c r="AFX40" s="164"/>
      <c r="AFY40" s="164"/>
      <c r="AFZ40" s="164"/>
      <c r="AGA40" s="164"/>
      <c r="AGB40" s="164"/>
      <c r="AGC40" s="164"/>
      <c r="AGD40" s="164"/>
      <c r="AGE40" s="164"/>
      <c r="AGF40" s="164"/>
      <c r="AGG40" s="164"/>
      <c r="AGH40" s="164"/>
      <c r="AGI40" s="164"/>
      <c r="AGJ40" s="164"/>
      <c r="AGK40" s="164"/>
      <c r="AGL40" s="164"/>
      <c r="AGM40" s="164"/>
      <c r="AGN40" s="164"/>
      <c r="AGO40" s="164"/>
      <c r="AGP40" s="164"/>
      <c r="AGQ40" s="164"/>
      <c r="AGR40" s="164"/>
      <c r="AGS40" s="164"/>
      <c r="AGT40" s="164"/>
      <c r="AGU40" s="164"/>
      <c r="AGV40" s="164"/>
      <c r="AGW40" s="164"/>
      <c r="AGX40" s="164"/>
      <c r="AGY40" s="164"/>
      <c r="AGZ40" s="164"/>
      <c r="AHA40" s="164"/>
      <c r="AHB40" s="164"/>
      <c r="AHC40" s="164"/>
      <c r="AHD40" s="164"/>
      <c r="AHE40" s="164"/>
      <c r="AHF40" s="164"/>
      <c r="AHG40" s="164"/>
      <c r="AHH40" s="164"/>
      <c r="AHI40" s="164"/>
      <c r="AHJ40" s="164"/>
      <c r="AHK40" s="164"/>
      <c r="AHL40" s="164"/>
      <c r="AHM40" s="164"/>
      <c r="AHN40" s="164"/>
      <c r="AHO40" s="164"/>
      <c r="AHP40" s="164"/>
      <c r="AHQ40" s="164"/>
      <c r="AHR40" s="164"/>
      <c r="AHS40" s="164"/>
      <c r="AHT40" s="164"/>
      <c r="AHU40" s="164"/>
      <c r="AHV40" s="164"/>
      <c r="AHW40" s="164"/>
      <c r="AHX40" s="164"/>
      <c r="AHY40" s="164"/>
      <c r="AHZ40" s="164"/>
      <c r="AIA40" s="164"/>
      <c r="AIB40" s="164"/>
      <c r="AIC40" s="164"/>
      <c r="AID40" s="164"/>
      <c r="AIE40" s="164"/>
      <c r="AIF40" s="164"/>
      <c r="AIG40" s="164"/>
      <c r="AIH40" s="164"/>
      <c r="AII40" s="164"/>
      <c r="AIJ40" s="164"/>
      <c r="AIK40" s="164"/>
      <c r="AIL40" s="164"/>
      <c r="AIM40" s="164"/>
      <c r="AIN40" s="164"/>
      <c r="AIO40" s="164"/>
      <c r="AIP40" s="164"/>
      <c r="AIQ40" s="164"/>
      <c r="AIR40" s="164"/>
      <c r="AIS40" s="164"/>
      <c r="AIT40" s="164"/>
      <c r="AIU40" s="164"/>
      <c r="AIV40" s="164"/>
      <c r="AIW40" s="164"/>
      <c r="AIX40" s="164"/>
      <c r="AIY40" s="164"/>
      <c r="AIZ40" s="164"/>
      <c r="AJA40" s="164"/>
      <c r="AJB40" s="164"/>
      <c r="AJC40" s="164"/>
      <c r="AJD40" s="164"/>
      <c r="AJE40" s="164"/>
      <c r="AJF40" s="164"/>
      <c r="AJG40" s="164"/>
      <c r="AJH40" s="164"/>
      <c r="AJI40" s="164"/>
      <c r="AJJ40" s="164"/>
      <c r="AJK40" s="164"/>
      <c r="AJL40" s="164"/>
      <c r="AJM40" s="164"/>
      <c r="AJN40" s="164"/>
      <c r="AJO40" s="164"/>
      <c r="AJP40" s="164"/>
      <c r="AJQ40" s="164"/>
      <c r="AJR40" s="164"/>
      <c r="AJS40" s="164"/>
      <c r="AJT40" s="164"/>
      <c r="AJU40" s="164"/>
      <c r="AJV40" s="164"/>
      <c r="AJW40" s="164"/>
      <c r="AJX40" s="164"/>
      <c r="AJY40" s="164"/>
      <c r="AJZ40" s="164"/>
      <c r="AKA40" s="164"/>
      <c r="AKB40" s="164"/>
      <c r="AKC40" s="164"/>
      <c r="AKD40" s="164"/>
      <c r="AKE40" s="164"/>
      <c r="AKF40" s="164"/>
      <c r="AKG40" s="164"/>
      <c r="AKH40" s="164"/>
      <c r="AKI40" s="164"/>
      <c r="AKJ40" s="164"/>
      <c r="AKK40" s="164"/>
      <c r="AKL40" s="164"/>
      <c r="AKM40" s="164"/>
      <c r="AKN40" s="164"/>
      <c r="AKO40" s="164"/>
      <c r="AKP40" s="164"/>
      <c r="AKQ40" s="164"/>
      <c r="AKR40" s="164"/>
      <c r="AKS40" s="164"/>
      <c r="AKT40" s="164"/>
      <c r="AKU40" s="164"/>
      <c r="AKV40" s="164"/>
      <c r="AKW40" s="164"/>
      <c r="AKX40" s="164"/>
      <c r="AKY40" s="164"/>
      <c r="AKZ40" s="164"/>
      <c r="ALA40" s="164"/>
      <c r="ALB40" s="164"/>
      <c r="ALC40" s="164"/>
      <c r="ALD40" s="164"/>
      <c r="ALE40" s="164"/>
      <c r="ALF40" s="164"/>
      <c r="ALG40" s="164"/>
      <c r="ALH40" s="164"/>
      <c r="ALI40" s="164"/>
      <c r="ALJ40" s="164"/>
      <c r="ALK40" s="164"/>
      <c r="ALL40" s="164"/>
      <c r="ALM40" s="164"/>
      <c r="ALN40" s="164"/>
      <c r="ALO40" s="164"/>
      <c r="ALP40" s="164"/>
      <c r="ALQ40" s="164"/>
      <c r="ALR40" s="164"/>
      <c r="ALS40" s="164"/>
      <c r="ALT40" s="164"/>
      <c r="ALU40" s="164"/>
      <c r="ALV40" s="164"/>
      <c r="ALW40" s="164"/>
      <c r="ALX40" s="164"/>
      <c r="ALY40" s="164"/>
      <c r="ALZ40" s="164"/>
      <c r="AMA40" s="164"/>
      <c r="AMB40" s="164"/>
      <c r="AMC40" s="164"/>
      <c r="AMD40" s="164"/>
      <c r="AME40" s="164"/>
      <c r="AMF40" s="164"/>
      <c r="AMG40" s="164"/>
      <c r="AMH40" s="164"/>
      <c r="AMI40" s="164"/>
      <c r="AMJ40" s="164"/>
    </row>
    <row r="41" spans="1:1024" s="163" customFormat="1" ht="73.5" customHeight="1" x14ac:dyDescent="0.2">
      <c r="A41" s="48" t="s">
        <v>472</v>
      </c>
      <c r="B41" s="37" t="s">
        <v>473</v>
      </c>
      <c r="C41" s="149" t="s">
        <v>476</v>
      </c>
      <c r="D41" s="168" t="s">
        <v>415</v>
      </c>
      <c r="E41" s="37">
        <v>500000</v>
      </c>
      <c r="F41" s="37">
        <v>500000</v>
      </c>
      <c r="G41" s="37" t="s">
        <v>182</v>
      </c>
      <c r="H41" s="167">
        <v>1</v>
      </c>
      <c r="I41" s="167" t="s">
        <v>73</v>
      </c>
      <c r="J41" s="37" t="s">
        <v>73</v>
      </c>
      <c r="K41" s="167">
        <v>3</v>
      </c>
      <c r="L41" s="167"/>
      <c r="M41" s="37"/>
      <c r="N41" s="37" t="s">
        <v>477</v>
      </c>
      <c r="O41" s="164"/>
      <c r="P41" s="164"/>
      <c r="Q41" s="164"/>
      <c r="R41" s="164"/>
      <c r="S41" s="162"/>
      <c r="T41" s="162"/>
      <c r="U41" s="162"/>
      <c r="V41" s="162"/>
      <c r="W41" s="164"/>
      <c r="X41" s="164"/>
      <c r="Y41" s="161"/>
      <c r="Z41" s="164"/>
      <c r="AA41" s="160"/>
      <c r="AB41" s="159"/>
      <c r="AC41" s="164"/>
      <c r="AD41" s="164"/>
      <c r="AE41" s="164"/>
      <c r="AF41" s="164"/>
      <c r="AG41" s="164"/>
      <c r="AH41" s="164"/>
      <c r="AI41" s="164"/>
      <c r="AJ41" s="164"/>
      <c r="AK41" s="164"/>
      <c r="AL41" s="164"/>
      <c r="AM41" s="164"/>
      <c r="AN41" s="164"/>
      <c r="AO41" s="164"/>
      <c r="AP41" s="164"/>
      <c r="AQ41" s="164"/>
      <c r="AR41" s="164"/>
      <c r="AS41" s="164"/>
      <c r="AT41" s="164"/>
      <c r="AU41" s="164"/>
      <c r="AV41" s="164"/>
      <c r="AW41" s="164"/>
      <c r="AX41" s="164"/>
      <c r="AY41" s="164"/>
      <c r="AZ41" s="164"/>
      <c r="BA41" s="164"/>
      <c r="BB41" s="164"/>
      <c r="BC41" s="164"/>
      <c r="BD41" s="164"/>
      <c r="BE41" s="164"/>
      <c r="BF41" s="164"/>
      <c r="BG41" s="164"/>
      <c r="BH41" s="164"/>
      <c r="BI41" s="164"/>
      <c r="BJ41" s="164"/>
      <c r="BK41" s="164"/>
      <c r="BL41" s="164"/>
      <c r="BM41" s="164"/>
      <c r="BN41" s="164"/>
      <c r="BO41" s="164"/>
      <c r="BP41" s="164"/>
      <c r="BQ41" s="164"/>
      <c r="BR41" s="164"/>
      <c r="BS41" s="164"/>
      <c r="BT41" s="164"/>
      <c r="BU41" s="164"/>
      <c r="BV41" s="164"/>
      <c r="BW41" s="164"/>
      <c r="BX41" s="164"/>
      <c r="BY41" s="164"/>
      <c r="BZ41" s="164"/>
      <c r="CA41" s="164"/>
      <c r="CB41" s="164"/>
      <c r="CC41" s="164"/>
      <c r="CD41" s="164"/>
      <c r="CE41" s="164"/>
      <c r="CF41" s="164"/>
      <c r="CG41" s="164"/>
      <c r="CH41" s="164"/>
      <c r="CI41" s="164"/>
      <c r="CJ41" s="164"/>
      <c r="CK41" s="164"/>
      <c r="CL41" s="164"/>
      <c r="CM41" s="164"/>
      <c r="CN41" s="164"/>
      <c r="CO41" s="164"/>
      <c r="CP41" s="164"/>
      <c r="CQ41" s="164"/>
      <c r="CR41" s="164"/>
      <c r="CS41" s="164"/>
      <c r="CT41" s="164"/>
      <c r="CU41" s="164"/>
      <c r="CV41" s="164"/>
      <c r="CW41" s="164"/>
      <c r="CX41" s="164"/>
      <c r="CY41" s="164"/>
      <c r="CZ41" s="164"/>
      <c r="DA41" s="164"/>
      <c r="DB41" s="164"/>
      <c r="DC41" s="164"/>
      <c r="DD41" s="164"/>
      <c r="DE41" s="164"/>
      <c r="DF41" s="164"/>
      <c r="DG41" s="164"/>
      <c r="DH41" s="164"/>
      <c r="DI41" s="164"/>
      <c r="DJ41" s="164"/>
      <c r="DK41" s="164"/>
      <c r="DL41" s="164"/>
      <c r="DM41" s="164"/>
      <c r="DN41" s="164"/>
      <c r="DO41" s="164"/>
      <c r="DP41" s="164"/>
      <c r="DQ41" s="164"/>
      <c r="DR41" s="164"/>
      <c r="DS41" s="164"/>
      <c r="DT41" s="164"/>
      <c r="DU41" s="164"/>
      <c r="DV41" s="164"/>
      <c r="DW41" s="164"/>
      <c r="DX41" s="164"/>
      <c r="DY41" s="164"/>
      <c r="DZ41" s="164"/>
      <c r="EA41" s="164"/>
      <c r="EB41" s="164"/>
      <c r="EC41" s="164"/>
      <c r="ED41" s="164"/>
      <c r="EE41" s="164"/>
      <c r="EF41" s="164"/>
      <c r="EG41" s="164"/>
      <c r="EH41" s="164"/>
      <c r="EI41" s="164"/>
      <c r="EJ41" s="164"/>
      <c r="EK41" s="164"/>
      <c r="EL41" s="164"/>
      <c r="EM41" s="164"/>
      <c r="EN41" s="164"/>
      <c r="EO41" s="164"/>
      <c r="EP41" s="164"/>
      <c r="EQ41" s="164"/>
      <c r="ER41" s="164"/>
      <c r="ES41" s="164"/>
      <c r="ET41" s="164"/>
      <c r="EU41" s="164"/>
      <c r="EV41" s="164"/>
      <c r="EW41" s="164"/>
      <c r="EX41" s="164"/>
      <c r="EY41" s="164"/>
      <c r="EZ41" s="164"/>
      <c r="FA41" s="164"/>
      <c r="FB41" s="164"/>
      <c r="FC41" s="164"/>
      <c r="FD41" s="164"/>
      <c r="FE41" s="164"/>
      <c r="FF41" s="164"/>
      <c r="FG41" s="164"/>
      <c r="FH41" s="164"/>
      <c r="FI41" s="164"/>
      <c r="FJ41" s="164"/>
      <c r="FK41" s="164"/>
      <c r="FL41" s="164"/>
      <c r="FM41" s="164"/>
      <c r="FN41" s="164"/>
      <c r="FO41" s="164"/>
      <c r="FP41" s="164"/>
      <c r="FQ41" s="164"/>
      <c r="FR41" s="164"/>
      <c r="FS41" s="164"/>
      <c r="FT41" s="164"/>
      <c r="FU41" s="164"/>
      <c r="FV41" s="164"/>
      <c r="FW41" s="164"/>
      <c r="FX41" s="164"/>
      <c r="FY41" s="164"/>
      <c r="FZ41" s="164"/>
      <c r="GA41" s="164"/>
      <c r="GB41" s="164"/>
      <c r="GC41" s="164"/>
      <c r="GD41" s="164"/>
      <c r="GE41" s="164"/>
      <c r="GF41" s="164"/>
      <c r="GG41" s="164"/>
      <c r="GH41" s="164"/>
      <c r="GI41" s="164"/>
      <c r="GJ41" s="164"/>
      <c r="GK41" s="164"/>
      <c r="GL41" s="164"/>
      <c r="GM41" s="164"/>
      <c r="GN41" s="164"/>
      <c r="GO41" s="164"/>
      <c r="GP41" s="164"/>
      <c r="GQ41" s="164"/>
      <c r="GR41" s="164"/>
      <c r="GS41" s="164"/>
      <c r="GT41" s="164"/>
      <c r="GU41" s="164"/>
      <c r="GV41" s="164"/>
      <c r="GW41" s="164"/>
      <c r="GX41" s="164"/>
      <c r="GY41" s="164"/>
      <c r="GZ41" s="164"/>
      <c r="HA41" s="164"/>
      <c r="HB41" s="164"/>
      <c r="HC41" s="164"/>
      <c r="HD41" s="164"/>
      <c r="HE41" s="164"/>
      <c r="HF41" s="164"/>
      <c r="HG41" s="164"/>
      <c r="HH41" s="164"/>
      <c r="HI41" s="164"/>
      <c r="HJ41" s="164"/>
      <c r="HK41" s="164"/>
      <c r="HL41" s="164"/>
      <c r="HM41" s="164"/>
      <c r="HN41" s="164"/>
      <c r="HO41" s="164"/>
      <c r="HP41" s="164"/>
      <c r="HQ41" s="164"/>
      <c r="HR41" s="164"/>
      <c r="HS41" s="164"/>
      <c r="HT41" s="164"/>
      <c r="HU41" s="164"/>
      <c r="HV41" s="164"/>
      <c r="HW41" s="164"/>
      <c r="HX41" s="164"/>
      <c r="HY41" s="164"/>
      <c r="HZ41" s="164"/>
      <c r="IA41" s="164"/>
      <c r="IB41" s="164"/>
      <c r="IC41" s="164"/>
      <c r="ID41" s="164"/>
      <c r="IE41" s="164"/>
      <c r="IF41" s="164"/>
      <c r="IG41" s="164"/>
      <c r="IH41" s="164"/>
      <c r="II41" s="164"/>
      <c r="IJ41" s="164"/>
      <c r="IK41" s="164"/>
      <c r="IL41" s="164"/>
      <c r="IM41" s="164"/>
      <c r="IN41" s="164"/>
      <c r="IO41" s="164"/>
      <c r="IP41" s="164"/>
      <c r="IQ41" s="164"/>
      <c r="IR41" s="164"/>
      <c r="IS41" s="164"/>
      <c r="IT41" s="164"/>
      <c r="IU41" s="164"/>
      <c r="IV41" s="164"/>
      <c r="IW41" s="164"/>
      <c r="IX41" s="164"/>
      <c r="IY41" s="164"/>
      <c r="IZ41" s="164"/>
      <c r="JA41" s="164"/>
      <c r="JB41" s="164"/>
      <c r="JC41" s="164"/>
      <c r="JD41" s="164"/>
      <c r="JE41" s="164"/>
      <c r="JF41" s="164"/>
      <c r="JG41" s="164"/>
      <c r="JH41" s="164"/>
      <c r="JI41" s="164"/>
      <c r="JJ41" s="164"/>
      <c r="JK41" s="164"/>
      <c r="JL41" s="164"/>
      <c r="JM41" s="164"/>
      <c r="JN41" s="164"/>
      <c r="JO41" s="164"/>
      <c r="JP41" s="164"/>
      <c r="JQ41" s="164"/>
      <c r="JR41" s="164"/>
      <c r="JS41" s="164"/>
      <c r="JT41" s="164"/>
      <c r="JU41" s="164"/>
      <c r="JV41" s="164"/>
      <c r="JW41" s="164"/>
      <c r="JX41" s="164"/>
      <c r="JY41" s="164"/>
      <c r="JZ41" s="164"/>
      <c r="KA41" s="164"/>
      <c r="KB41" s="164"/>
      <c r="KC41" s="164"/>
      <c r="KD41" s="164"/>
      <c r="KE41" s="164"/>
      <c r="KF41" s="164"/>
      <c r="KG41" s="164"/>
      <c r="KH41" s="164"/>
      <c r="KI41" s="164"/>
      <c r="KJ41" s="164"/>
      <c r="KK41" s="164"/>
      <c r="KL41" s="164"/>
      <c r="KM41" s="164"/>
      <c r="KN41" s="164"/>
      <c r="KO41" s="164"/>
      <c r="KP41" s="164"/>
      <c r="KQ41" s="164"/>
      <c r="KR41" s="164"/>
      <c r="KS41" s="164"/>
      <c r="KT41" s="164"/>
      <c r="KU41" s="164"/>
      <c r="KV41" s="164"/>
      <c r="KW41" s="164"/>
      <c r="KX41" s="164"/>
      <c r="KY41" s="164"/>
      <c r="KZ41" s="164"/>
      <c r="LA41" s="164"/>
      <c r="LB41" s="164"/>
      <c r="LC41" s="164"/>
      <c r="LD41" s="164"/>
      <c r="LE41" s="164"/>
      <c r="LF41" s="164"/>
      <c r="LG41" s="164"/>
      <c r="LH41" s="164"/>
      <c r="LI41" s="164"/>
      <c r="LJ41" s="164"/>
      <c r="LK41" s="164"/>
      <c r="LL41" s="164"/>
      <c r="LM41" s="164"/>
      <c r="LN41" s="164"/>
      <c r="LO41" s="164"/>
      <c r="LP41" s="164"/>
      <c r="LQ41" s="164"/>
      <c r="LR41" s="164"/>
      <c r="LS41" s="164"/>
      <c r="LT41" s="164"/>
      <c r="LU41" s="164"/>
      <c r="LV41" s="164"/>
      <c r="LW41" s="164"/>
      <c r="LX41" s="164"/>
      <c r="LY41" s="164"/>
      <c r="LZ41" s="164"/>
      <c r="MA41" s="164"/>
      <c r="MB41" s="164"/>
      <c r="MC41" s="164"/>
      <c r="MD41" s="164"/>
      <c r="ME41" s="164"/>
      <c r="MF41" s="164"/>
      <c r="MG41" s="164"/>
      <c r="MH41" s="164"/>
      <c r="MI41" s="164"/>
      <c r="MJ41" s="164"/>
      <c r="MK41" s="164"/>
      <c r="ML41" s="164"/>
      <c r="MM41" s="164"/>
      <c r="MN41" s="164"/>
      <c r="MO41" s="164"/>
      <c r="MP41" s="164"/>
      <c r="MQ41" s="164"/>
      <c r="MR41" s="164"/>
      <c r="MS41" s="164"/>
      <c r="MT41" s="164"/>
      <c r="MU41" s="164"/>
      <c r="MV41" s="164"/>
      <c r="MW41" s="164"/>
      <c r="MX41" s="164"/>
      <c r="MY41" s="164"/>
      <c r="MZ41" s="164"/>
      <c r="NA41" s="164"/>
      <c r="NB41" s="164"/>
      <c r="NC41" s="164"/>
      <c r="ND41" s="164"/>
      <c r="NE41" s="164"/>
      <c r="NF41" s="164"/>
      <c r="NG41" s="164"/>
      <c r="NH41" s="164"/>
      <c r="NI41" s="164"/>
      <c r="NJ41" s="164"/>
      <c r="NK41" s="164"/>
      <c r="NL41" s="164"/>
      <c r="NM41" s="164"/>
      <c r="NN41" s="164"/>
      <c r="NO41" s="164"/>
      <c r="NP41" s="164"/>
      <c r="NQ41" s="164"/>
      <c r="NR41" s="164"/>
      <c r="NS41" s="164"/>
      <c r="NT41" s="164"/>
      <c r="NU41" s="164"/>
      <c r="NV41" s="164"/>
      <c r="NW41" s="164"/>
      <c r="NX41" s="164"/>
      <c r="NY41" s="164"/>
      <c r="NZ41" s="164"/>
      <c r="OA41" s="164"/>
      <c r="OB41" s="164"/>
      <c r="OC41" s="164"/>
      <c r="OD41" s="164"/>
      <c r="OE41" s="164"/>
      <c r="OF41" s="164"/>
      <c r="OG41" s="164"/>
      <c r="OH41" s="164"/>
      <c r="OI41" s="164"/>
      <c r="OJ41" s="164"/>
      <c r="OK41" s="164"/>
      <c r="OL41" s="164"/>
      <c r="OM41" s="164"/>
      <c r="ON41" s="164"/>
      <c r="OO41" s="164"/>
      <c r="OP41" s="164"/>
      <c r="OQ41" s="164"/>
      <c r="OR41" s="164"/>
      <c r="OS41" s="164"/>
      <c r="OT41" s="164"/>
      <c r="OU41" s="164"/>
      <c r="OV41" s="164"/>
      <c r="OW41" s="164"/>
      <c r="OX41" s="164"/>
      <c r="OY41" s="164"/>
      <c r="OZ41" s="164"/>
      <c r="PA41" s="164"/>
      <c r="PB41" s="164"/>
      <c r="PC41" s="164"/>
      <c r="PD41" s="164"/>
      <c r="PE41" s="164"/>
      <c r="PF41" s="164"/>
      <c r="PG41" s="164"/>
      <c r="PH41" s="164"/>
      <c r="PI41" s="164"/>
      <c r="PJ41" s="164"/>
      <c r="PK41" s="164"/>
      <c r="PL41" s="164"/>
      <c r="PM41" s="164"/>
      <c r="PN41" s="164"/>
      <c r="PO41" s="164"/>
      <c r="PP41" s="164"/>
      <c r="PQ41" s="164"/>
      <c r="PR41" s="164"/>
      <c r="PS41" s="164"/>
      <c r="PT41" s="164"/>
      <c r="PU41" s="164"/>
      <c r="PV41" s="164"/>
      <c r="PW41" s="164"/>
      <c r="PX41" s="164"/>
      <c r="PY41" s="164"/>
      <c r="PZ41" s="164"/>
      <c r="QA41" s="164"/>
      <c r="QB41" s="164"/>
      <c r="QC41" s="164"/>
      <c r="QD41" s="164"/>
      <c r="QE41" s="164"/>
      <c r="QF41" s="164"/>
      <c r="QG41" s="164"/>
      <c r="QH41" s="164"/>
      <c r="QI41" s="164"/>
      <c r="QJ41" s="164"/>
      <c r="QK41" s="164"/>
      <c r="QL41" s="164"/>
      <c r="QM41" s="164"/>
      <c r="QN41" s="164"/>
      <c r="QO41" s="164"/>
      <c r="QP41" s="164"/>
      <c r="QQ41" s="164"/>
      <c r="QR41" s="164"/>
      <c r="QS41" s="164"/>
      <c r="QT41" s="164"/>
      <c r="QU41" s="164"/>
      <c r="QV41" s="164"/>
      <c r="QW41" s="164"/>
      <c r="QX41" s="164"/>
      <c r="QY41" s="164"/>
      <c r="QZ41" s="164"/>
      <c r="RA41" s="164"/>
      <c r="RB41" s="164"/>
      <c r="RC41" s="164"/>
      <c r="RD41" s="164"/>
      <c r="RE41" s="164"/>
      <c r="RF41" s="164"/>
      <c r="RG41" s="164"/>
      <c r="RH41" s="164"/>
      <c r="RI41" s="164"/>
      <c r="RJ41" s="164"/>
      <c r="RK41" s="164"/>
      <c r="RL41" s="164"/>
      <c r="RM41" s="164"/>
      <c r="RN41" s="164"/>
      <c r="RO41" s="164"/>
      <c r="RP41" s="164"/>
      <c r="RQ41" s="164"/>
      <c r="RR41" s="164"/>
      <c r="RS41" s="164"/>
      <c r="RT41" s="164"/>
      <c r="RU41" s="164"/>
      <c r="RV41" s="164"/>
      <c r="RW41" s="164"/>
      <c r="RX41" s="164"/>
      <c r="RY41" s="164"/>
      <c r="RZ41" s="164"/>
      <c r="SA41" s="164"/>
      <c r="SB41" s="164"/>
      <c r="SC41" s="164"/>
      <c r="SD41" s="164"/>
      <c r="SE41" s="164"/>
      <c r="SF41" s="164"/>
      <c r="SG41" s="164"/>
      <c r="SH41" s="164"/>
      <c r="SI41" s="164"/>
      <c r="SJ41" s="164"/>
      <c r="SK41" s="164"/>
      <c r="SL41" s="164"/>
      <c r="SM41" s="164"/>
      <c r="SN41" s="164"/>
      <c r="SO41" s="164"/>
      <c r="SP41" s="164"/>
      <c r="SQ41" s="164"/>
      <c r="SR41" s="164"/>
      <c r="SS41" s="164"/>
      <c r="ST41" s="164"/>
      <c r="SU41" s="164"/>
      <c r="SV41" s="164"/>
      <c r="SW41" s="164"/>
      <c r="SX41" s="164"/>
      <c r="SY41" s="164"/>
      <c r="SZ41" s="164"/>
      <c r="TA41" s="164"/>
      <c r="TB41" s="164"/>
      <c r="TC41" s="164"/>
      <c r="TD41" s="164"/>
      <c r="TE41" s="164"/>
      <c r="TF41" s="164"/>
      <c r="TG41" s="164"/>
      <c r="TH41" s="164"/>
      <c r="TI41" s="164"/>
      <c r="TJ41" s="164"/>
      <c r="TK41" s="164"/>
      <c r="TL41" s="164"/>
      <c r="TM41" s="164"/>
      <c r="TN41" s="164"/>
      <c r="TO41" s="164"/>
      <c r="TP41" s="164"/>
      <c r="TQ41" s="164"/>
      <c r="TR41" s="164"/>
      <c r="TS41" s="164"/>
      <c r="TT41" s="164"/>
      <c r="TU41" s="164"/>
      <c r="TV41" s="164"/>
      <c r="TW41" s="164"/>
      <c r="TX41" s="164"/>
      <c r="TY41" s="164"/>
      <c r="TZ41" s="164"/>
      <c r="UA41" s="164"/>
      <c r="UB41" s="164"/>
      <c r="UC41" s="164"/>
      <c r="UD41" s="164"/>
      <c r="UE41" s="164"/>
      <c r="UF41" s="164"/>
      <c r="UG41" s="164"/>
      <c r="UH41" s="164"/>
      <c r="UI41" s="164"/>
      <c r="UJ41" s="164"/>
      <c r="UK41" s="164"/>
      <c r="UL41" s="164"/>
      <c r="UM41" s="164"/>
      <c r="UN41" s="164"/>
      <c r="UO41" s="164"/>
      <c r="UP41" s="164"/>
      <c r="UQ41" s="164"/>
      <c r="UR41" s="164"/>
      <c r="US41" s="164"/>
      <c r="UT41" s="164"/>
      <c r="UU41" s="164"/>
      <c r="UV41" s="164"/>
      <c r="UW41" s="164"/>
      <c r="UX41" s="164"/>
      <c r="UY41" s="164"/>
      <c r="UZ41" s="164"/>
      <c r="VA41" s="164"/>
      <c r="VB41" s="164"/>
      <c r="VC41" s="164"/>
      <c r="VD41" s="164"/>
      <c r="VE41" s="164"/>
      <c r="VF41" s="164"/>
      <c r="VG41" s="164"/>
      <c r="VH41" s="164"/>
      <c r="VI41" s="164"/>
      <c r="VJ41" s="164"/>
      <c r="VK41" s="164"/>
      <c r="VL41" s="164"/>
      <c r="VM41" s="164"/>
      <c r="VN41" s="164"/>
      <c r="VO41" s="164"/>
      <c r="VP41" s="164"/>
      <c r="VQ41" s="164"/>
      <c r="VR41" s="164"/>
      <c r="VS41" s="164"/>
      <c r="VT41" s="164"/>
      <c r="VU41" s="164"/>
      <c r="VV41" s="164"/>
      <c r="VW41" s="164"/>
      <c r="VX41" s="164"/>
      <c r="VY41" s="164"/>
      <c r="VZ41" s="164"/>
      <c r="WA41" s="164"/>
      <c r="WB41" s="164"/>
      <c r="WC41" s="164"/>
      <c r="WD41" s="164"/>
      <c r="WE41" s="164"/>
      <c r="WF41" s="164"/>
      <c r="WG41" s="164"/>
      <c r="WH41" s="164"/>
      <c r="WI41" s="164"/>
      <c r="WJ41" s="164"/>
      <c r="WK41" s="164"/>
      <c r="WL41" s="164"/>
      <c r="WM41" s="164"/>
      <c r="WN41" s="164"/>
      <c r="WO41" s="164"/>
      <c r="WP41" s="164"/>
      <c r="WQ41" s="164"/>
      <c r="WR41" s="164"/>
      <c r="WS41" s="164"/>
      <c r="WT41" s="164"/>
      <c r="WU41" s="164"/>
      <c r="WV41" s="164"/>
      <c r="WW41" s="164"/>
      <c r="WX41" s="164"/>
      <c r="WY41" s="164"/>
      <c r="WZ41" s="164"/>
      <c r="XA41" s="164"/>
      <c r="XB41" s="164"/>
      <c r="XC41" s="164"/>
      <c r="XD41" s="164"/>
      <c r="XE41" s="164"/>
      <c r="XF41" s="164"/>
      <c r="XG41" s="164"/>
      <c r="XH41" s="164"/>
      <c r="XI41" s="164"/>
      <c r="XJ41" s="164"/>
      <c r="XK41" s="164"/>
      <c r="XL41" s="164"/>
      <c r="XM41" s="164"/>
      <c r="XN41" s="164"/>
      <c r="XO41" s="164"/>
      <c r="XP41" s="164"/>
      <c r="XQ41" s="164"/>
      <c r="XR41" s="164"/>
      <c r="XS41" s="164"/>
      <c r="XT41" s="164"/>
      <c r="XU41" s="164"/>
      <c r="XV41" s="164"/>
      <c r="XW41" s="164"/>
      <c r="XX41" s="164"/>
      <c r="XY41" s="164"/>
      <c r="XZ41" s="164"/>
      <c r="YA41" s="164"/>
      <c r="YB41" s="164"/>
      <c r="YC41" s="164"/>
      <c r="YD41" s="164"/>
      <c r="YE41" s="164"/>
      <c r="YF41" s="164"/>
      <c r="YG41" s="164"/>
      <c r="YH41" s="164"/>
      <c r="YI41" s="164"/>
      <c r="YJ41" s="164"/>
      <c r="YK41" s="164"/>
      <c r="YL41" s="164"/>
      <c r="YM41" s="164"/>
      <c r="YN41" s="164"/>
      <c r="YO41" s="164"/>
      <c r="YP41" s="164"/>
      <c r="YQ41" s="164"/>
      <c r="YR41" s="164"/>
      <c r="YS41" s="164"/>
      <c r="YT41" s="164"/>
      <c r="YU41" s="164"/>
      <c r="YV41" s="164"/>
      <c r="YW41" s="164"/>
      <c r="YX41" s="164"/>
      <c r="YY41" s="164"/>
      <c r="YZ41" s="164"/>
      <c r="ZA41" s="164"/>
      <c r="ZB41" s="164"/>
      <c r="ZC41" s="164"/>
      <c r="ZD41" s="164"/>
      <c r="ZE41" s="164"/>
      <c r="ZF41" s="164"/>
      <c r="ZG41" s="164"/>
      <c r="ZH41" s="164"/>
      <c r="ZI41" s="164"/>
      <c r="ZJ41" s="164"/>
      <c r="ZK41" s="164"/>
      <c r="ZL41" s="164"/>
      <c r="ZM41" s="164"/>
      <c r="ZN41" s="164"/>
      <c r="ZO41" s="164"/>
      <c r="ZP41" s="164"/>
      <c r="ZQ41" s="164"/>
      <c r="ZR41" s="164"/>
      <c r="ZS41" s="164"/>
      <c r="ZT41" s="164"/>
      <c r="ZU41" s="164"/>
      <c r="ZV41" s="164"/>
      <c r="ZW41" s="164"/>
      <c r="ZX41" s="164"/>
      <c r="ZY41" s="164"/>
      <c r="ZZ41" s="164"/>
      <c r="AAA41" s="164"/>
      <c r="AAB41" s="164"/>
      <c r="AAC41" s="164"/>
      <c r="AAD41" s="164"/>
      <c r="AAE41" s="164"/>
      <c r="AAF41" s="164"/>
      <c r="AAG41" s="164"/>
      <c r="AAH41" s="164"/>
      <c r="AAI41" s="164"/>
      <c r="AAJ41" s="164"/>
      <c r="AAK41" s="164"/>
      <c r="AAL41" s="164"/>
      <c r="AAM41" s="164"/>
      <c r="AAN41" s="164"/>
      <c r="AAO41" s="164"/>
      <c r="AAP41" s="164"/>
      <c r="AAQ41" s="164"/>
      <c r="AAR41" s="164"/>
      <c r="AAS41" s="164"/>
      <c r="AAT41" s="164"/>
      <c r="AAU41" s="164"/>
      <c r="AAV41" s="164"/>
      <c r="AAW41" s="164"/>
      <c r="AAX41" s="164"/>
      <c r="AAY41" s="164"/>
      <c r="AAZ41" s="164"/>
      <c r="ABA41" s="164"/>
      <c r="ABB41" s="164"/>
      <c r="ABC41" s="164"/>
      <c r="ABD41" s="164"/>
      <c r="ABE41" s="164"/>
      <c r="ABF41" s="164"/>
      <c r="ABG41" s="164"/>
      <c r="ABH41" s="164"/>
      <c r="ABI41" s="164"/>
      <c r="ABJ41" s="164"/>
      <c r="ABK41" s="164"/>
      <c r="ABL41" s="164"/>
      <c r="ABM41" s="164"/>
      <c r="ABN41" s="164"/>
      <c r="ABO41" s="164"/>
      <c r="ABP41" s="164"/>
      <c r="ABQ41" s="164"/>
      <c r="ABR41" s="164"/>
      <c r="ABS41" s="164"/>
      <c r="ABT41" s="164"/>
      <c r="ABU41" s="164"/>
      <c r="ABV41" s="164"/>
      <c r="ABW41" s="164"/>
      <c r="ABX41" s="164"/>
      <c r="ABY41" s="164"/>
      <c r="ABZ41" s="164"/>
      <c r="ACA41" s="164"/>
      <c r="ACB41" s="164"/>
      <c r="ACC41" s="164"/>
      <c r="ACD41" s="164"/>
      <c r="ACE41" s="164"/>
      <c r="ACF41" s="164"/>
      <c r="ACG41" s="164"/>
      <c r="ACH41" s="164"/>
      <c r="ACI41" s="164"/>
      <c r="ACJ41" s="164"/>
      <c r="ACK41" s="164"/>
      <c r="ACL41" s="164"/>
      <c r="ACM41" s="164"/>
      <c r="ACN41" s="164"/>
      <c r="ACO41" s="164"/>
      <c r="ACP41" s="164"/>
      <c r="ACQ41" s="164"/>
      <c r="ACR41" s="164"/>
      <c r="ACS41" s="164"/>
      <c r="ACT41" s="164"/>
      <c r="ACU41" s="164"/>
      <c r="ACV41" s="164"/>
      <c r="ACW41" s="164"/>
      <c r="ACX41" s="164"/>
      <c r="ACY41" s="164"/>
      <c r="ACZ41" s="164"/>
      <c r="ADA41" s="164"/>
      <c r="ADB41" s="164"/>
      <c r="ADC41" s="164"/>
      <c r="ADD41" s="164"/>
      <c r="ADE41" s="164"/>
      <c r="ADF41" s="164"/>
      <c r="ADG41" s="164"/>
      <c r="ADH41" s="164"/>
      <c r="ADI41" s="164"/>
      <c r="ADJ41" s="164"/>
      <c r="ADK41" s="164"/>
      <c r="ADL41" s="164"/>
      <c r="ADM41" s="164"/>
      <c r="ADN41" s="164"/>
      <c r="ADO41" s="164"/>
      <c r="ADP41" s="164"/>
      <c r="ADQ41" s="164"/>
      <c r="ADR41" s="164"/>
      <c r="ADS41" s="164"/>
      <c r="ADT41" s="164"/>
      <c r="ADU41" s="164"/>
      <c r="ADV41" s="164"/>
      <c r="ADW41" s="164"/>
      <c r="ADX41" s="164"/>
      <c r="ADY41" s="164"/>
      <c r="ADZ41" s="164"/>
      <c r="AEA41" s="164"/>
      <c r="AEB41" s="164"/>
      <c r="AEC41" s="164"/>
      <c r="AED41" s="164"/>
      <c r="AEE41" s="164"/>
      <c r="AEF41" s="164"/>
      <c r="AEG41" s="164"/>
      <c r="AEH41" s="164"/>
      <c r="AEI41" s="164"/>
      <c r="AEJ41" s="164"/>
      <c r="AEK41" s="164"/>
      <c r="AEL41" s="164"/>
      <c r="AEM41" s="164"/>
      <c r="AEN41" s="164"/>
      <c r="AEO41" s="164"/>
      <c r="AEP41" s="164"/>
      <c r="AEQ41" s="164"/>
      <c r="AER41" s="164"/>
      <c r="AES41" s="164"/>
      <c r="AET41" s="164"/>
      <c r="AEU41" s="164"/>
      <c r="AEV41" s="164"/>
      <c r="AEW41" s="164"/>
      <c r="AEX41" s="164"/>
      <c r="AEY41" s="164"/>
      <c r="AEZ41" s="164"/>
      <c r="AFA41" s="164"/>
      <c r="AFB41" s="164"/>
      <c r="AFC41" s="164"/>
      <c r="AFD41" s="164"/>
      <c r="AFE41" s="164"/>
      <c r="AFF41" s="164"/>
      <c r="AFG41" s="164"/>
      <c r="AFH41" s="164"/>
      <c r="AFI41" s="164"/>
      <c r="AFJ41" s="164"/>
      <c r="AFK41" s="164"/>
      <c r="AFL41" s="164"/>
      <c r="AFM41" s="164"/>
      <c r="AFN41" s="164"/>
      <c r="AFO41" s="164"/>
      <c r="AFP41" s="164"/>
      <c r="AFQ41" s="164"/>
      <c r="AFR41" s="164"/>
      <c r="AFS41" s="164"/>
      <c r="AFT41" s="164"/>
      <c r="AFU41" s="164"/>
      <c r="AFV41" s="164"/>
      <c r="AFW41" s="164"/>
      <c r="AFX41" s="164"/>
      <c r="AFY41" s="164"/>
      <c r="AFZ41" s="164"/>
      <c r="AGA41" s="164"/>
      <c r="AGB41" s="164"/>
      <c r="AGC41" s="164"/>
      <c r="AGD41" s="164"/>
      <c r="AGE41" s="164"/>
      <c r="AGF41" s="164"/>
      <c r="AGG41" s="164"/>
      <c r="AGH41" s="164"/>
      <c r="AGI41" s="164"/>
      <c r="AGJ41" s="164"/>
      <c r="AGK41" s="164"/>
      <c r="AGL41" s="164"/>
      <c r="AGM41" s="164"/>
      <c r="AGN41" s="164"/>
      <c r="AGO41" s="164"/>
      <c r="AGP41" s="164"/>
      <c r="AGQ41" s="164"/>
      <c r="AGR41" s="164"/>
      <c r="AGS41" s="164"/>
      <c r="AGT41" s="164"/>
      <c r="AGU41" s="164"/>
      <c r="AGV41" s="164"/>
      <c r="AGW41" s="164"/>
      <c r="AGX41" s="164"/>
      <c r="AGY41" s="164"/>
      <c r="AGZ41" s="164"/>
      <c r="AHA41" s="164"/>
      <c r="AHB41" s="164"/>
      <c r="AHC41" s="164"/>
      <c r="AHD41" s="164"/>
      <c r="AHE41" s="164"/>
      <c r="AHF41" s="164"/>
      <c r="AHG41" s="164"/>
      <c r="AHH41" s="164"/>
      <c r="AHI41" s="164"/>
      <c r="AHJ41" s="164"/>
      <c r="AHK41" s="164"/>
      <c r="AHL41" s="164"/>
      <c r="AHM41" s="164"/>
      <c r="AHN41" s="164"/>
      <c r="AHO41" s="164"/>
      <c r="AHP41" s="164"/>
      <c r="AHQ41" s="164"/>
      <c r="AHR41" s="164"/>
      <c r="AHS41" s="164"/>
      <c r="AHT41" s="164"/>
      <c r="AHU41" s="164"/>
      <c r="AHV41" s="164"/>
      <c r="AHW41" s="164"/>
      <c r="AHX41" s="164"/>
      <c r="AHY41" s="164"/>
      <c r="AHZ41" s="164"/>
      <c r="AIA41" s="164"/>
      <c r="AIB41" s="164"/>
      <c r="AIC41" s="164"/>
      <c r="AID41" s="164"/>
      <c r="AIE41" s="164"/>
      <c r="AIF41" s="164"/>
      <c r="AIG41" s="164"/>
      <c r="AIH41" s="164"/>
      <c r="AII41" s="164"/>
      <c r="AIJ41" s="164"/>
      <c r="AIK41" s="164"/>
      <c r="AIL41" s="164"/>
      <c r="AIM41" s="164"/>
      <c r="AIN41" s="164"/>
      <c r="AIO41" s="164"/>
      <c r="AIP41" s="164"/>
      <c r="AIQ41" s="164"/>
      <c r="AIR41" s="164"/>
      <c r="AIS41" s="164"/>
      <c r="AIT41" s="164"/>
      <c r="AIU41" s="164"/>
      <c r="AIV41" s="164"/>
      <c r="AIW41" s="164"/>
      <c r="AIX41" s="164"/>
      <c r="AIY41" s="164"/>
      <c r="AIZ41" s="164"/>
      <c r="AJA41" s="164"/>
      <c r="AJB41" s="164"/>
      <c r="AJC41" s="164"/>
      <c r="AJD41" s="164"/>
      <c r="AJE41" s="164"/>
      <c r="AJF41" s="164"/>
      <c r="AJG41" s="164"/>
      <c r="AJH41" s="164"/>
      <c r="AJI41" s="164"/>
      <c r="AJJ41" s="164"/>
      <c r="AJK41" s="164"/>
      <c r="AJL41" s="164"/>
      <c r="AJM41" s="164"/>
      <c r="AJN41" s="164"/>
      <c r="AJO41" s="164"/>
      <c r="AJP41" s="164"/>
      <c r="AJQ41" s="164"/>
      <c r="AJR41" s="164"/>
      <c r="AJS41" s="164"/>
      <c r="AJT41" s="164"/>
      <c r="AJU41" s="164"/>
      <c r="AJV41" s="164"/>
      <c r="AJW41" s="164"/>
      <c r="AJX41" s="164"/>
      <c r="AJY41" s="164"/>
      <c r="AJZ41" s="164"/>
      <c r="AKA41" s="164"/>
      <c r="AKB41" s="164"/>
      <c r="AKC41" s="164"/>
      <c r="AKD41" s="164"/>
      <c r="AKE41" s="164"/>
      <c r="AKF41" s="164"/>
      <c r="AKG41" s="164"/>
      <c r="AKH41" s="164"/>
      <c r="AKI41" s="164"/>
      <c r="AKJ41" s="164"/>
      <c r="AKK41" s="164"/>
      <c r="AKL41" s="164"/>
      <c r="AKM41" s="164"/>
      <c r="AKN41" s="164"/>
      <c r="AKO41" s="164"/>
      <c r="AKP41" s="164"/>
      <c r="AKQ41" s="164"/>
      <c r="AKR41" s="164"/>
      <c r="AKS41" s="164"/>
      <c r="AKT41" s="164"/>
      <c r="AKU41" s="164"/>
      <c r="AKV41" s="164"/>
      <c r="AKW41" s="164"/>
      <c r="AKX41" s="164"/>
      <c r="AKY41" s="164"/>
      <c r="AKZ41" s="164"/>
      <c r="ALA41" s="164"/>
      <c r="ALB41" s="164"/>
      <c r="ALC41" s="164"/>
      <c r="ALD41" s="164"/>
      <c r="ALE41" s="164"/>
      <c r="ALF41" s="164"/>
      <c r="ALG41" s="164"/>
      <c r="ALH41" s="164"/>
      <c r="ALI41" s="164"/>
      <c r="ALJ41" s="164"/>
      <c r="ALK41" s="164"/>
      <c r="ALL41" s="164"/>
      <c r="ALM41" s="164"/>
      <c r="ALN41" s="164"/>
      <c r="ALO41" s="164"/>
      <c r="ALP41" s="164"/>
      <c r="ALQ41" s="164"/>
      <c r="ALR41" s="164"/>
      <c r="ALS41" s="164"/>
      <c r="ALT41" s="164"/>
      <c r="ALU41" s="164"/>
      <c r="ALV41" s="164"/>
      <c r="ALW41" s="164"/>
      <c r="ALX41" s="164"/>
      <c r="ALY41" s="164"/>
      <c r="ALZ41" s="164"/>
      <c r="AMA41" s="164"/>
      <c r="AMB41" s="164"/>
      <c r="AMC41" s="164"/>
      <c r="AMD41" s="164"/>
      <c r="AME41" s="164"/>
      <c r="AMF41" s="164"/>
      <c r="AMG41" s="164"/>
      <c r="AMH41" s="164"/>
      <c r="AMI41" s="164"/>
      <c r="AMJ41" s="164"/>
    </row>
    <row r="42" spans="1:1024" s="163" customFormat="1" ht="73.5" customHeight="1" x14ac:dyDescent="0.2">
      <c r="A42" s="48" t="s">
        <v>478</v>
      </c>
      <c r="B42" s="37" t="s">
        <v>479</v>
      </c>
      <c r="C42" s="149" t="s">
        <v>480</v>
      </c>
      <c r="D42" s="168" t="s">
        <v>415</v>
      </c>
      <c r="E42" s="37">
        <v>515000</v>
      </c>
      <c r="F42" s="41">
        <f>+E42</f>
        <v>515000</v>
      </c>
      <c r="G42" s="37" t="s">
        <v>182</v>
      </c>
      <c r="H42" s="167">
        <v>2</v>
      </c>
      <c r="I42" s="167" t="s">
        <v>73</v>
      </c>
      <c r="J42" s="37" t="s">
        <v>73</v>
      </c>
      <c r="K42" s="167">
        <v>1</v>
      </c>
      <c r="L42" s="167"/>
      <c r="M42" s="37"/>
      <c r="N42" s="37" t="s">
        <v>477</v>
      </c>
      <c r="O42" s="164"/>
      <c r="P42" s="164"/>
      <c r="Q42" s="164"/>
      <c r="R42" s="164"/>
      <c r="S42" s="162"/>
      <c r="T42" s="162"/>
      <c r="U42" s="162"/>
      <c r="V42" s="162"/>
      <c r="W42" s="164"/>
      <c r="X42" s="164"/>
      <c r="Y42" s="161"/>
      <c r="Z42" s="164"/>
      <c r="AA42" s="160"/>
      <c r="AB42" s="159"/>
      <c r="AC42" s="164"/>
      <c r="AD42" s="164"/>
      <c r="AE42" s="164"/>
      <c r="AF42" s="164"/>
      <c r="AG42" s="164"/>
      <c r="AH42" s="164"/>
      <c r="AI42" s="164"/>
      <c r="AJ42" s="164"/>
      <c r="AK42" s="164"/>
      <c r="AL42" s="164"/>
      <c r="AM42" s="164"/>
      <c r="AN42" s="164"/>
      <c r="AO42" s="164"/>
      <c r="AP42" s="164"/>
      <c r="AQ42" s="164"/>
      <c r="AR42" s="164"/>
      <c r="AS42" s="164"/>
      <c r="AT42" s="164"/>
      <c r="AU42" s="164"/>
      <c r="AV42" s="164"/>
      <c r="AW42" s="164"/>
      <c r="AX42" s="164"/>
      <c r="AY42" s="164"/>
      <c r="AZ42" s="164"/>
      <c r="BA42" s="164"/>
      <c r="BB42" s="164"/>
      <c r="BC42" s="164"/>
      <c r="BD42" s="164"/>
      <c r="BE42" s="164"/>
      <c r="BF42" s="164"/>
      <c r="BG42" s="164"/>
      <c r="BH42" s="164"/>
      <c r="BI42" s="164"/>
      <c r="BJ42" s="164"/>
      <c r="BK42" s="164"/>
      <c r="BL42" s="164"/>
      <c r="BM42" s="164"/>
      <c r="BN42" s="164"/>
      <c r="BO42" s="164"/>
      <c r="BP42" s="164"/>
      <c r="BQ42" s="164"/>
      <c r="BR42" s="164"/>
      <c r="BS42" s="164"/>
      <c r="BT42" s="164"/>
      <c r="BU42" s="164"/>
      <c r="BV42" s="164"/>
      <c r="BW42" s="164"/>
      <c r="BX42" s="164"/>
      <c r="BY42" s="164"/>
      <c r="BZ42" s="164"/>
      <c r="CA42" s="164"/>
      <c r="CB42" s="164"/>
      <c r="CC42" s="164"/>
      <c r="CD42" s="164"/>
      <c r="CE42" s="164"/>
      <c r="CF42" s="164"/>
      <c r="CG42" s="164"/>
      <c r="CH42" s="164"/>
      <c r="CI42" s="164"/>
      <c r="CJ42" s="164"/>
      <c r="CK42" s="164"/>
      <c r="CL42" s="164"/>
      <c r="CM42" s="164"/>
      <c r="CN42" s="164"/>
      <c r="CO42" s="164"/>
      <c r="CP42" s="164"/>
      <c r="CQ42" s="164"/>
      <c r="CR42" s="164"/>
      <c r="CS42" s="164"/>
      <c r="CT42" s="164"/>
      <c r="CU42" s="164"/>
      <c r="CV42" s="164"/>
      <c r="CW42" s="164"/>
      <c r="CX42" s="164"/>
      <c r="CY42" s="164"/>
      <c r="CZ42" s="164"/>
      <c r="DA42" s="164"/>
      <c r="DB42" s="164"/>
      <c r="DC42" s="164"/>
      <c r="DD42" s="164"/>
      <c r="DE42" s="164"/>
      <c r="DF42" s="164"/>
      <c r="DG42" s="164"/>
      <c r="DH42" s="164"/>
      <c r="DI42" s="164"/>
      <c r="DJ42" s="164"/>
      <c r="DK42" s="164"/>
      <c r="DL42" s="164"/>
      <c r="DM42" s="164"/>
      <c r="DN42" s="164"/>
      <c r="DO42" s="164"/>
      <c r="DP42" s="164"/>
      <c r="DQ42" s="164"/>
      <c r="DR42" s="164"/>
      <c r="DS42" s="164"/>
      <c r="DT42" s="164"/>
      <c r="DU42" s="164"/>
      <c r="DV42" s="164"/>
      <c r="DW42" s="164"/>
      <c r="DX42" s="164"/>
      <c r="DY42" s="164"/>
      <c r="DZ42" s="164"/>
      <c r="EA42" s="164"/>
      <c r="EB42" s="164"/>
      <c r="EC42" s="164"/>
      <c r="ED42" s="164"/>
      <c r="EE42" s="164"/>
      <c r="EF42" s="164"/>
      <c r="EG42" s="164"/>
      <c r="EH42" s="164"/>
      <c r="EI42" s="164"/>
      <c r="EJ42" s="164"/>
      <c r="EK42" s="164"/>
      <c r="EL42" s="164"/>
      <c r="EM42" s="164"/>
      <c r="EN42" s="164"/>
      <c r="EO42" s="164"/>
      <c r="EP42" s="164"/>
      <c r="EQ42" s="164"/>
      <c r="ER42" s="164"/>
      <c r="ES42" s="164"/>
      <c r="ET42" s="164"/>
      <c r="EU42" s="164"/>
      <c r="EV42" s="164"/>
      <c r="EW42" s="164"/>
      <c r="EX42" s="164"/>
      <c r="EY42" s="164"/>
      <c r="EZ42" s="164"/>
      <c r="FA42" s="164"/>
      <c r="FB42" s="164"/>
      <c r="FC42" s="164"/>
      <c r="FD42" s="164"/>
      <c r="FE42" s="164"/>
      <c r="FF42" s="164"/>
      <c r="FG42" s="164"/>
      <c r="FH42" s="164"/>
      <c r="FI42" s="164"/>
      <c r="FJ42" s="164"/>
      <c r="FK42" s="164"/>
      <c r="FL42" s="164"/>
      <c r="FM42" s="164"/>
      <c r="FN42" s="164"/>
      <c r="FO42" s="164"/>
      <c r="FP42" s="164"/>
      <c r="FQ42" s="164"/>
      <c r="FR42" s="164"/>
      <c r="FS42" s="164"/>
      <c r="FT42" s="164"/>
      <c r="FU42" s="164"/>
      <c r="FV42" s="164"/>
      <c r="FW42" s="164"/>
      <c r="FX42" s="164"/>
      <c r="FY42" s="164"/>
      <c r="FZ42" s="164"/>
      <c r="GA42" s="164"/>
      <c r="GB42" s="164"/>
      <c r="GC42" s="164"/>
      <c r="GD42" s="164"/>
      <c r="GE42" s="164"/>
      <c r="GF42" s="164"/>
      <c r="GG42" s="164"/>
      <c r="GH42" s="164"/>
      <c r="GI42" s="164"/>
      <c r="GJ42" s="164"/>
      <c r="GK42" s="164"/>
      <c r="GL42" s="164"/>
      <c r="GM42" s="164"/>
      <c r="GN42" s="164"/>
      <c r="GO42" s="164"/>
      <c r="GP42" s="164"/>
      <c r="GQ42" s="164"/>
      <c r="GR42" s="164"/>
      <c r="GS42" s="164"/>
      <c r="GT42" s="164"/>
      <c r="GU42" s="164"/>
      <c r="GV42" s="164"/>
      <c r="GW42" s="164"/>
      <c r="GX42" s="164"/>
      <c r="GY42" s="164"/>
      <c r="GZ42" s="164"/>
      <c r="HA42" s="164"/>
      <c r="HB42" s="164"/>
      <c r="HC42" s="164"/>
      <c r="HD42" s="164"/>
      <c r="HE42" s="164"/>
      <c r="HF42" s="164"/>
      <c r="HG42" s="164"/>
      <c r="HH42" s="164"/>
      <c r="HI42" s="164"/>
      <c r="HJ42" s="164"/>
      <c r="HK42" s="164"/>
      <c r="HL42" s="164"/>
      <c r="HM42" s="164"/>
      <c r="HN42" s="164"/>
      <c r="HO42" s="164"/>
      <c r="HP42" s="164"/>
      <c r="HQ42" s="164"/>
      <c r="HR42" s="164"/>
      <c r="HS42" s="164"/>
      <c r="HT42" s="164"/>
      <c r="HU42" s="164"/>
      <c r="HV42" s="164"/>
      <c r="HW42" s="164"/>
      <c r="HX42" s="164"/>
      <c r="HY42" s="164"/>
      <c r="HZ42" s="164"/>
      <c r="IA42" s="164"/>
      <c r="IB42" s="164"/>
      <c r="IC42" s="164"/>
      <c r="ID42" s="164"/>
      <c r="IE42" s="164"/>
      <c r="IF42" s="164"/>
      <c r="IG42" s="164"/>
      <c r="IH42" s="164"/>
      <c r="II42" s="164"/>
      <c r="IJ42" s="164"/>
      <c r="IK42" s="164"/>
      <c r="IL42" s="164"/>
      <c r="IM42" s="164"/>
      <c r="IN42" s="164"/>
      <c r="IO42" s="164"/>
      <c r="IP42" s="164"/>
      <c r="IQ42" s="164"/>
      <c r="IR42" s="164"/>
      <c r="IS42" s="164"/>
      <c r="IT42" s="164"/>
      <c r="IU42" s="164"/>
      <c r="IV42" s="164"/>
      <c r="IW42" s="164"/>
      <c r="IX42" s="164"/>
      <c r="IY42" s="164"/>
      <c r="IZ42" s="164"/>
      <c r="JA42" s="164"/>
      <c r="JB42" s="164"/>
      <c r="JC42" s="164"/>
      <c r="JD42" s="164"/>
      <c r="JE42" s="164"/>
      <c r="JF42" s="164"/>
      <c r="JG42" s="164"/>
      <c r="JH42" s="164"/>
      <c r="JI42" s="164"/>
      <c r="JJ42" s="164"/>
      <c r="JK42" s="164"/>
      <c r="JL42" s="164"/>
      <c r="JM42" s="164"/>
      <c r="JN42" s="164"/>
      <c r="JO42" s="164"/>
      <c r="JP42" s="164"/>
      <c r="JQ42" s="164"/>
      <c r="JR42" s="164"/>
      <c r="JS42" s="164"/>
      <c r="JT42" s="164"/>
      <c r="JU42" s="164"/>
      <c r="JV42" s="164"/>
      <c r="JW42" s="164"/>
      <c r="JX42" s="164"/>
      <c r="JY42" s="164"/>
      <c r="JZ42" s="164"/>
      <c r="KA42" s="164"/>
      <c r="KB42" s="164"/>
      <c r="KC42" s="164"/>
      <c r="KD42" s="164"/>
      <c r="KE42" s="164"/>
      <c r="KF42" s="164"/>
      <c r="KG42" s="164"/>
      <c r="KH42" s="164"/>
      <c r="KI42" s="164"/>
      <c r="KJ42" s="164"/>
      <c r="KK42" s="164"/>
      <c r="KL42" s="164"/>
      <c r="KM42" s="164"/>
      <c r="KN42" s="164"/>
      <c r="KO42" s="164"/>
      <c r="KP42" s="164"/>
      <c r="KQ42" s="164"/>
      <c r="KR42" s="164"/>
      <c r="KS42" s="164"/>
      <c r="KT42" s="164"/>
      <c r="KU42" s="164"/>
      <c r="KV42" s="164"/>
      <c r="KW42" s="164"/>
      <c r="KX42" s="164"/>
      <c r="KY42" s="164"/>
      <c r="KZ42" s="164"/>
      <c r="LA42" s="164"/>
      <c r="LB42" s="164"/>
      <c r="LC42" s="164"/>
      <c r="LD42" s="164"/>
      <c r="LE42" s="164"/>
      <c r="LF42" s="164"/>
      <c r="LG42" s="164"/>
      <c r="LH42" s="164"/>
      <c r="LI42" s="164"/>
      <c r="LJ42" s="164"/>
      <c r="LK42" s="164"/>
      <c r="LL42" s="164"/>
      <c r="LM42" s="164"/>
      <c r="LN42" s="164"/>
      <c r="LO42" s="164"/>
      <c r="LP42" s="164"/>
      <c r="LQ42" s="164"/>
      <c r="LR42" s="164"/>
      <c r="LS42" s="164"/>
      <c r="LT42" s="164"/>
      <c r="LU42" s="164"/>
      <c r="LV42" s="164"/>
      <c r="LW42" s="164"/>
      <c r="LX42" s="164"/>
      <c r="LY42" s="164"/>
      <c r="LZ42" s="164"/>
      <c r="MA42" s="164"/>
      <c r="MB42" s="164"/>
      <c r="MC42" s="164"/>
      <c r="MD42" s="164"/>
      <c r="ME42" s="164"/>
      <c r="MF42" s="164"/>
      <c r="MG42" s="164"/>
      <c r="MH42" s="164"/>
      <c r="MI42" s="164"/>
      <c r="MJ42" s="164"/>
      <c r="MK42" s="164"/>
      <c r="ML42" s="164"/>
      <c r="MM42" s="164"/>
      <c r="MN42" s="164"/>
      <c r="MO42" s="164"/>
      <c r="MP42" s="164"/>
      <c r="MQ42" s="164"/>
      <c r="MR42" s="164"/>
      <c r="MS42" s="164"/>
      <c r="MT42" s="164"/>
      <c r="MU42" s="164"/>
      <c r="MV42" s="164"/>
      <c r="MW42" s="164"/>
      <c r="MX42" s="164"/>
      <c r="MY42" s="164"/>
      <c r="MZ42" s="164"/>
      <c r="NA42" s="164"/>
      <c r="NB42" s="164"/>
      <c r="NC42" s="164"/>
      <c r="ND42" s="164"/>
      <c r="NE42" s="164"/>
      <c r="NF42" s="164"/>
      <c r="NG42" s="164"/>
      <c r="NH42" s="164"/>
      <c r="NI42" s="164"/>
      <c r="NJ42" s="164"/>
      <c r="NK42" s="164"/>
      <c r="NL42" s="164"/>
      <c r="NM42" s="164"/>
      <c r="NN42" s="164"/>
      <c r="NO42" s="164"/>
      <c r="NP42" s="164"/>
      <c r="NQ42" s="164"/>
      <c r="NR42" s="164"/>
      <c r="NS42" s="164"/>
      <c r="NT42" s="164"/>
      <c r="NU42" s="164"/>
      <c r="NV42" s="164"/>
      <c r="NW42" s="164"/>
      <c r="NX42" s="164"/>
      <c r="NY42" s="164"/>
      <c r="NZ42" s="164"/>
      <c r="OA42" s="164"/>
      <c r="OB42" s="164"/>
      <c r="OC42" s="164"/>
      <c r="OD42" s="164"/>
      <c r="OE42" s="164"/>
      <c r="OF42" s="164"/>
      <c r="OG42" s="164"/>
      <c r="OH42" s="164"/>
      <c r="OI42" s="164"/>
      <c r="OJ42" s="164"/>
      <c r="OK42" s="164"/>
      <c r="OL42" s="164"/>
      <c r="OM42" s="164"/>
      <c r="ON42" s="164"/>
      <c r="OO42" s="164"/>
      <c r="OP42" s="164"/>
      <c r="OQ42" s="164"/>
      <c r="OR42" s="164"/>
      <c r="OS42" s="164"/>
      <c r="OT42" s="164"/>
      <c r="OU42" s="164"/>
      <c r="OV42" s="164"/>
      <c r="OW42" s="164"/>
      <c r="OX42" s="164"/>
      <c r="OY42" s="164"/>
      <c r="OZ42" s="164"/>
      <c r="PA42" s="164"/>
      <c r="PB42" s="164"/>
      <c r="PC42" s="164"/>
      <c r="PD42" s="164"/>
      <c r="PE42" s="164"/>
      <c r="PF42" s="164"/>
      <c r="PG42" s="164"/>
      <c r="PH42" s="164"/>
      <c r="PI42" s="164"/>
      <c r="PJ42" s="164"/>
      <c r="PK42" s="164"/>
      <c r="PL42" s="164"/>
      <c r="PM42" s="164"/>
      <c r="PN42" s="164"/>
      <c r="PO42" s="164"/>
      <c r="PP42" s="164"/>
      <c r="PQ42" s="164"/>
      <c r="PR42" s="164"/>
      <c r="PS42" s="164"/>
      <c r="PT42" s="164"/>
      <c r="PU42" s="164"/>
      <c r="PV42" s="164"/>
      <c r="PW42" s="164"/>
      <c r="PX42" s="164"/>
      <c r="PY42" s="164"/>
      <c r="PZ42" s="164"/>
      <c r="QA42" s="164"/>
      <c r="QB42" s="164"/>
      <c r="QC42" s="164"/>
      <c r="QD42" s="164"/>
      <c r="QE42" s="164"/>
      <c r="QF42" s="164"/>
      <c r="QG42" s="164"/>
      <c r="QH42" s="164"/>
      <c r="QI42" s="164"/>
      <c r="QJ42" s="164"/>
      <c r="QK42" s="164"/>
      <c r="QL42" s="164"/>
      <c r="QM42" s="164"/>
      <c r="QN42" s="164"/>
      <c r="QO42" s="164"/>
      <c r="QP42" s="164"/>
      <c r="QQ42" s="164"/>
      <c r="QR42" s="164"/>
      <c r="QS42" s="164"/>
      <c r="QT42" s="164"/>
      <c r="QU42" s="164"/>
      <c r="QV42" s="164"/>
      <c r="QW42" s="164"/>
      <c r="QX42" s="164"/>
      <c r="QY42" s="164"/>
      <c r="QZ42" s="164"/>
      <c r="RA42" s="164"/>
      <c r="RB42" s="164"/>
      <c r="RC42" s="164"/>
      <c r="RD42" s="164"/>
      <c r="RE42" s="164"/>
      <c r="RF42" s="164"/>
      <c r="RG42" s="164"/>
      <c r="RH42" s="164"/>
      <c r="RI42" s="164"/>
      <c r="RJ42" s="164"/>
      <c r="RK42" s="164"/>
      <c r="RL42" s="164"/>
      <c r="RM42" s="164"/>
      <c r="RN42" s="164"/>
      <c r="RO42" s="164"/>
      <c r="RP42" s="164"/>
      <c r="RQ42" s="164"/>
      <c r="RR42" s="164"/>
      <c r="RS42" s="164"/>
      <c r="RT42" s="164"/>
      <c r="RU42" s="164"/>
      <c r="RV42" s="164"/>
      <c r="RW42" s="164"/>
      <c r="RX42" s="164"/>
      <c r="RY42" s="164"/>
      <c r="RZ42" s="164"/>
      <c r="SA42" s="164"/>
      <c r="SB42" s="164"/>
      <c r="SC42" s="164"/>
      <c r="SD42" s="164"/>
      <c r="SE42" s="164"/>
      <c r="SF42" s="164"/>
      <c r="SG42" s="164"/>
      <c r="SH42" s="164"/>
      <c r="SI42" s="164"/>
      <c r="SJ42" s="164"/>
      <c r="SK42" s="164"/>
      <c r="SL42" s="164"/>
      <c r="SM42" s="164"/>
      <c r="SN42" s="164"/>
      <c r="SO42" s="164"/>
      <c r="SP42" s="164"/>
      <c r="SQ42" s="164"/>
      <c r="SR42" s="164"/>
      <c r="SS42" s="164"/>
      <c r="ST42" s="164"/>
      <c r="SU42" s="164"/>
      <c r="SV42" s="164"/>
      <c r="SW42" s="164"/>
      <c r="SX42" s="164"/>
      <c r="SY42" s="164"/>
      <c r="SZ42" s="164"/>
      <c r="TA42" s="164"/>
      <c r="TB42" s="164"/>
      <c r="TC42" s="164"/>
      <c r="TD42" s="164"/>
      <c r="TE42" s="164"/>
      <c r="TF42" s="164"/>
      <c r="TG42" s="164"/>
      <c r="TH42" s="164"/>
      <c r="TI42" s="164"/>
      <c r="TJ42" s="164"/>
      <c r="TK42" s="164"/>
      <c r="TL42" s="164"/>
      <c r="TM42" s="164"/>
      <c r="TN42" s="164"/>
      <c r="TO42" s="164"/>
      <c r="TP42" s="164"/>
      <c r="TQ42" s="164"/>
      <c r="TR42" s="164"/>
      <c r="TS42" s="164"/>
      <c r="TT42" s="164"/>
      <c r="TU42" s="164"/>
      <c r="TV42" s="164"/>
      <c r="TW42" s="164"/>
      <c r="TX42" s="164"/>
      <c r="TY42" s="164"/>
      <c r="TZ42" s="164"/>
      <c r="UA42" s="164"/>
      <c r="UB42" s="164"/>
      <c r="UC42" s="164"/>
      <c r="UD42" s="164"/>
      <c r="UE42" s="164"/>
      <c r="UF42" s="164"/>
      <c r="UG42" s="164"/>
      <c r="UH42" s="164"/>
      <c r="UI42" s="164"/>
      <c r="UJ42" s="164"/>
      <c r="UK42" s="164"/>
      <c r="UL42" s="164"/>
      <c r="UM42" s="164"/>
      <c r="UN42" s="164"/>
      <c r="UO42" s="164"/>
      <c r="UP42" s="164"/>
      <c r="UQ42" s="164"/>
      <c r="UR42" s="164"/>
      <c r="US42" s="164"/>
      <c r="UT42" s="164"/>
      <c r="UU42" s="164"/>
      <c r="UV42" s="164"/>
      <c r="UW42" s="164"/>
      <c r="UX42" s="164"/>
      <c r="UY42" s="164"/>
      <c r="UZ42" s="164"/>
      <c r="VA42" s="164"/>
      <c r="VB42" s="164"/>
      <c r="VC42" s="164"/>
      <c r="VD42" s="164"/>
      <c r="VE42" s="164"/>
      <c r="VF42" s="164"/>
      <c r="VG42" s="164"/>
      <c r="VH42" s="164"/>
      <c r="VI42" s="164"/>
      <c r="VJ42" s="164"/>
      <c r="VK42" s="164"/>
      <c r="VL42" s="164"/>
      <c r="VM42" s="164"/>
      <c r="VN42" s="164"/>
      <c r="VO42" s="164"/>
      <c r="VP42" s="164"/>
      <c r="VQ42" s="164"/>
      <c r="VR42" s="164"/>
      <c r="VS42" s="164"/>
      <c r="VT42" s="164"/>
      <c r="VU42" s="164"/>
      <c r="VV42" s="164"/>
      <c r="VW42" s="164"/>
      <c r="VX42" s="164"/>
      <c r="VY42" s="164"/>
      <c r="VZ42" s="164"/>
      <c r="WA42" s="164"/>
      <c r="WB42" s="164"/>
      <c r="WC42" s="164"/>
      <c r="WD42" s="164"/>
      <c r="WE42" s="164"/>
      <c r="WF42" s="164"/>
      <c r="WG42" s="164"/>
      <c r="WH42" s="164"/>
      <c r="WI42" s="164"/>
      <c r="WJ42" s="164"/>
      <c r="WK42" s="164"/>
      <c r="WL42" s="164"/>
      <c r="WM42" s="164"/>
      <c r="WN42" s="164"/>
      <c r="WO42" s="164"/>
      <c r="WP42" s="164"/>
      <c r="WQ42" s="164"/>
      <c r="WR42" s="164"/>
      <c r="WS42" s="164"/>
      <c r="WT42" s="164"/>
      <c r="WU42" s="164"/>
      <c r="WV42" s="164"/>
      <c r="WW42" s="164"/>
      <c r="WX42" s="164"/>
      <c r="WY42" s="164"/>
      <c r="WZ42" s="164"/>
      <c r="XA42" s="164"/>
      <c r="XB42" s="164"/>
      <c r="XC42" s="164"/>
      <c r="XD42" s="164"/>
      <c r="XE42" s="164"/>
      <c r="XF42" s="164"/>
      <c r="XG42" s="164"/>
      <c r="XH42" s="164"/>
      <c r="XI42" s="164"/>
      <c r="XJ42" s="164"/>
      <c r="XK42" s="164"/>
      <c r="XL42" s="164"/>
      <c r="XM42" s="164"/>
      <c r="XN42" s="164"/>
      <c r="XO42" s="164"/>
      <c r="XP42" s="164"/>
      <c r="XQ42" s="164"/>
      <c r="XR42" s="164"/>
      <c r="XS42" s="164"/>
      <c r="XT42" s="164"/>
      <c r="XU42" s="164"/>
      <c r="XV42" s="164"/>
      <c r="XW42" s="164"/>
      <c r="XX42" s="164"/>
      <c r="XY42" s="164"/>
      <c r="XZ42" s="164"/>
      <c r="YA42" s="164"/>
      <c r="YB42" s="164"/>
      <c r="YC42" s="164"/>
      <c r="YD42" s="164"/>
      <c r="YE42" s="164"/>
      <c r="YF42" s="164"/>
      <c r="YG42" s="164"/>
      <c r="YH42" s="164"/>
      <c r="YI42" s="164"/>
      <c r="YJ42" s="164"/>
      <c r="YK42" s="164"/>
      <c r="YL42" s="164"/>
      <c r="YM42" s="164"/>
      <c r="YN42" s="164"/>
      <c r="YO42" s="164"/>
      <c r="YP42" s="164"/>
      <c r="YQ42" s="164"/>
      <c r="YR42" s="164"/>
      <c r="YS42" s="164"/>
      <c r="YT42" s="164"/>
      <c r="YU42" s="164"/>
      <c r="YV42" s="164"/>
      <c r="YW42" s="164"/>
      <c r="YX42" s="164"/>
      <c r="YY42" s="164"/>
      <c r="YZ42" s="164"/>
      <c r="ZA42" s="164"/>
      <c r="ZB42" s="164"/>
      <c r="ZC42" s="164"/>
      <c r="ZD42" s="164"/>
      <c r="ZE42" s="164"/>
      <c r="ZF42" s="164"/>
      <c r="ZG42" s="164"/>
      <c r="ZH42" s="164"/>
      <c r="ZI42" s="164"/>
      <c r="ZJ42" s="164"/>
      <c r="ZK42" s="164"/>
      <c r="ZL42" s="164"/>
      <c r="ZM42" s="164"/>
      <c r="ZN42" s="164"/>
      <c r="ZO42" s="164"/>
      <c r="ZP42" s="164"/>
      <c r="ZQ42" s="164"/>
      <c r="ZR42" s="164"/>
      <c r="ZS42" s="164"/>
      <c r="ZT42" s="164"/>
      <c r="ZU42" s="164"/>
      <c r="ZV42" s="164"/>
      <c r="ZW42" s="164"/>
      <c r="ZX42" s="164"/>
      <c r="ZY42" s="164"/>
      <c r="ZZ42" s="164"/>
      <c r="AAA42" s="164"/>
      <c r="AAB42" s="164"/>
      <c r="AAC42" s="164"/>
      <c r="AAD42" s="164"/>
      <c r="AAE42" s="164"/>
      <c r="AAF42" s="164"/>
      <c r="AAG42" s="164"/>
      <c r="AAH42" s="164"/>
      <c r="AAI42" s="164"/>
      <c r="AAJ42" s="164"/>
      <c r="AAK42" s="164"/>
      <c r="AAL42" s="164"/>
      <c r="AAM42" s="164"/>
      <c r="AAN42" s="164"/>
      <c r="AAO42" s="164"/>
      <c r="AAP42" s="164"/>
      <c r="AAQ42" s="164"/>
      <c r="AAR42" s="164"/>
      <c r="AAS42" s="164"/>
      <c r="AAT42" s="164"/>
      <c r="AAU42" s="164"/>
      <c r="AAV42" s="164"/>
      <c r="AAW42" s="164"/>
      <c r="AAX42" s="164"/>
      <c r="AAY42" s="164"/>
      <c r="AAZ42" s="164"/>
      <c r="ABA42" s="164"/>
      <c r="ABB42" s="164"/>
      <c r="ABC42" s="164"/>
      <c r="ABD42" s="164"/>
      <c r="ABE42" s="164"/>
      <c r="ABF42" s="164"/>
      <c r="ABG42" s="164"/>
      <c r="ABH42" s="164"/>
      <c r="ABI42" s="164"/>
      <c r="ABJ42" s="164"/>
      <c r="ABK42" s="164"/>
      <c r="ABL42" s="164"/>
      <c r="ABM42" s="164"/>
      <c r="ABN42" s="164"/>
      <c r="ABO42" s="164"/>
      <c r="ABP42" s="164"/>
      <c r="ABQ42" s="164"/>
      <c r="ABR42" s="164"/>
      <c r="ABS42" s="164"/>
      <c r="ABT42" s="164"/>
      <c r="ABU42" s="164"/>
      <c r="ABV42" s="164"/>
      <c r="ABW42" s="164"/>
      <c r="ABX42" s="164"/>
      <c r="ABY42" s="164"/>
      <c r="ABZ42" s="164"/>
      <c r="ACA42" s="164"/>
      <c r="ACB42" s="164"/>
      <c r="ACC42" s="164"/>
      <c r="ACD42" s="164"/>
      <c r="ACE42" s="164"/>
      <c r="ACF42" s="164"/>
      <c r="ACG42" s="164"/>
      <c r="ACH42" s="164"/>
      <c r="ACI42" s="164"/>
      <c r="ACJ42" s="164"/>
      <c r="ACK42" s="164"/>
      <c r="ACL42" s="164"/>
      <c r="ACM42" s="164"/>
      <c r="ACN42" s="164"/>
      <c r="ACO42" s="164"/>
      <c r="ACP42" s="164"/>
      <c r="ACQ42" s="164"/>
      <c r="ACR42" s="164"/>
      <c r="ACS42" s="164"/>
      <c r="ACT42" s="164"/>
      <c r="ACU42" s="164"/>
      <c r="ACV42" s="164"/>
      <c r="ACW42" s="164"/>
      <c r="ACX42" s="164"/>
      <c r="ACY42" s="164"/>
      <c r="ACZ42" s="164"/>
      <c r="ADA42" s="164"/>
      <c r="ADB42" s="164"/>
      <c r="ADC42" s="164"/>
      <c r="ADD42" s="164"/>
      <c r="ADE42" s="164"/>
      <c r="ADF42" s="164"/>
      <c r="ADG42" s="164"/>
      <c r="ADH42" s="164"/>
      <c r="ADI42" s="164"/>
      <c r="ADJ42" s="164"/>
      <c r="ADK42" s="164"/>
      <c r="ADL42" s="164"/>
      <c r="ADM42" s="164"/>
      <c r="ADN42" s="164"/>
      <c r="ADO42" s="164"/>
      <c r="ADP42" s="164"/>
      <c r="ADQ42" s="164"/>
      <c r="ADR42" s="164"/>
      <c r="ADS42" s="164"/>
      <c r="ADT42" s="164"/>
      <c r="ADU42" s="164"/>
      <c r="ADV42" s="164"/>
      <c r="ADW42" s="164"/>
      <c r="ADX42" s="164"/>
      <c r="ADY42" s="164"/>
      <c r="ADZ42" s="164"/>
      <c r="AEA42" s="164"/>
      <c r="AEB42" s="164"/>
      <c r="AEC42" s="164"/>
      <c r="AED42" s="164"/>
      <c r="AEE42" s="164"/>
      <c r="AEF42" s="164"/>
      <c r="AEG42" s="164"/>
      <c r="AEH42" s="164"/>
      <c r="AEI42" s="164"/>
      <c r="AEJ42" s="164"/>
      <c r="AEK42" s="164"/>
      <c r="AEL42" s="164"/>
      <c r="AEM42" s="164"/>
      <c r="AEN42" s="164"/>
      <c r="AEO42" s="164"/>
      <c r="AEP42" s="164"/>
      <c r="AEQ42" s="164"/>
      <c r="AER42" s="164"/>
      <c r="AES42" s="164"/>
      <c r="AET42" s="164"/>
      <c r="AEU42" s="164"/>
      <c r="AEV42" s="164"/>
      <c r="AEW42" s="164"/>
      <c r="AEX42" s="164"/>
      <c r="AEY42" s="164"/>
      <c r="AEZ42" s="164"/>
      <c r="AFA42" s="164"/>
      <c r="AFB42" s="164"/>
      <c r="AFC42" s="164"/>
      <c r="AFD42" s="164"/>
      <c r="AFE42" s="164"/>
      <c r="AFF42" s="164"/>
      <c r="AFG42" s="164"/>
      <c r="AFH42" s="164"/>
      <c r="AFI42" s="164"/>
      <c r="AFJ42" s="164"/>
      <c r="AFK42" s="164"/>
      <c r="AFL42" s="164"/>
      <c r="AFM42" s="164"/>
      <c r="AFN42" s="164"/>
      <c r="AFO42" s="164"/>
      <c r="AFP42" s="164"/>
      <c r="AFQ42" s="164"/>
      <c r="AFR42" s="164"/>
      <c r="AFS42" s="164"/>
      <c r="AFT42" s="164"/>
      <c r="AFU42" s="164"/>
      <c r="AFV42" s="164"/>
      <c r="AFW42" s="164"/>
      <c r="AFX42" s="164"/>
      <c r="AFY42" s="164"/>
      <c r="AFZ42" s="164"/>
      <c r="AGA42" s="164"/>
      <c r="AGB42" s="164"/>
      <c r="AGC42" s="164"/>
      <c r="AGD42" s="164"/>
      <c r="AGE42" s="164"/>
      <c r="AGF42" s="164"/>
      <c r="AGG42" s="164"/>
      <c r="AGH42" s="164"/>
      <c r="AGI42" s="164"/>
      <c r="AGJ42" s="164"/>
      <c r="AGK42" s="164"/>
      <c r="AGL42" s="164"/>
      <c r="AGM42" s="164"/>
      <c r="AGN42" s="164"/>
      <c r="AGO42" s="164"/>
      <c r="AGP42" s="164"/>
      <c r="AGQ42" s="164"/>
      <c r="AGR42" s="164"/>
      <c r="AGS42" s="164"/>
      <c r="AGT42" s="164"/>
      <c r="AGU42" s="164"/>
      <c r="AGV42" s="164"/>
      <c r="AGW42" s="164"/>
      <c r="AGX42" s="164"/>
      <c r="AGY42" s="164"/>
      <c r="AGZ42" s="164"/>
      <c r="AHA42" s="164"/>
      <c r="AHB42" s="164"/>
      <c r="AHC42" s="164"/>
      <c r="AHD42" s="164"/>
      <c r="AHE42" s="164"/>
      <c r="AHF42" s="164"/>
      <c r="AHG42" s="164"/>
      <c r="AHH42" s="164"/>
      <c r="AHI42" s="164"/>
      <c r="AHJ42" s="164"/>
      <c r="AHK42" s="164"/>
      <c r="AHL42" s="164"/>
      <c r="AHM42" s="164"/>
      <c r="AHN42" s="164"/>
      <c r="AHO42" s="164"/>
      <c r="AHP42" s="164"/>
      <c r="AHQ42" s="164"/>
      <c r="AHR42" s="164"/>
      <c r="AHS42" s="164"/>
      <c r="AHT42" s="164"/>
      <c r="AHU42" s="164"/>
      <c r="AHV42" s="164"/>
      <c r="AHW42" s="164"/>
      <c r="AHX42" s="164"/>
      <c r="AHY42" s="164"/>
      <c r="AHZ42" s="164"/>
      <c r="AIA42" s="164"/>
      <c r="AIB42" s="164"/>
      <c r="AIC42" s="164"/>
      <c r="AID42" s="164"/>
      <c r="AIE42" s="164"/>
      <c r="AIF42" s="164"/>
      <c r="AIG42" s="164"/>
      <c r="AIH42" s="164"/>
      <c r="AII42" s="164"/>
      <c r="AIJ42" s="164"/>
      <c r="AIK42" s="164"/>
      <c r="AIL42" s="164"/>
      <c r="AIM42" s="164"/>
      <c r="AIN42" s="164"/>
      <c r="AIO42" s="164"/>
      <c r="AIP42" s="164"/>
      <c r="AIQ42" s="164"/>
      <c r="AIR42" s="164"/>
      <c r="AIS42" s="164"/>
      <c r="AIT42" s="164"/>
      <c r="AIU42" s="164"/>
      <c r="AIV42" s="164"/>
      <c r="AIW42" s="164"/>
      <c r="AIX42" s="164"/>
      <c r="AIY42" s="164"/>
      <c r="AIZ42" s="164"/>
      <c r="AJA42" s="164"/>
      <c r="AJB42" s="164"/>
      <c r="AJC42" s="164"/>
      <c r="AJD42" s="164"/>
      <c r="AJE42" s="164"/>
      <c r="AJF42" s="164"/>
      <c r="AJG42" s="164"/>
      <c r="AJH42" s="164"/>
      <c r="AJI42" s="164"/>
      <c r="AJJ42" s="164"/>
      <c r="AJK42" s="164"/>
      <c r="AJL42" s="164"/>
      <c r="AJM42" s="164"/>
      <c r="AJN42" s="164"/>
      <c r="AJO42" s="164"/>
      <c r="AJP42" s="164"/>
      <c r="AJQ42" s="164"/>
      <c r="AJR42" s="164"/>
      <c r="AJS42" s="164"/>
      <c r="AJT42" s="164"/>
      <c r="AJU42" s="164"/>
      <c r="AJV42" s="164"/>
      <c r="AJW42" s="164"/>
      <c r="AJX42" s="164"/>
      <c r="AJY42" s="164"/>
      <c r="AJZ42" s="164"/>
      <c r="AKA42" s="164"/>
      <c r="AKB42" s="164"/>
      <c r="AKC42" s="164"/>
      <c r="AKD42" s="164"/>
      <c r="AKE42" s="164"/>
      <c r="AKF42" s="164"/>
      <c r="AKG42" s="164"/>
      <c r="AKH42" s="164"/>
      <c r="AKI42" s="164"/>
      <c r="AKJ42" s="164"/>
      <c r="AKK42" s="164"/>
      <c r="AKL42" s="164"/>
      <c r="AKM42" s="164"/>
      <c r="AKN42" s="164"/>
      <c r="AKO42" s="164"/>
      <c r="AKP42" s="164"/>
      <c r="AKQ42" s="164"/>
      <c r="AKR42" s="164"/>
      <c r="AKS42" s="164"/>
      <c r="AKT42" s="164"/>
      <c r="AKU42" s="164"/>
      <c r="AKV42" s="164"/>
      <c r="AKW42" s="164"/>
      <c r="AKX42" s="164"/>
      <c r="AKY42" s="164"/>
      <c r="AKZ42" s="164"/>
      <c r="ALA42" s="164"/>
      <c r="ALB42" s="164"/>
      <c r="ALC42" s="164"/>
      <c r="ALD42" s="164"/>
      <c r="ALE42" s="164"/>
      <c r="ALF42" s="164"/>
      <c r="ALG42" s="164"/>
      <c r="ALH42" s="164"/>
      <c r="ALI42" s="164"/>
      <c r="ALJ42" s="164"/>
      <c r="ALK42" s="164"/>
      <c r="ALL42" s="164"/>
      <c r="ALM42" s="164"/>
      <c r="ALN42" s="164"/>
      <c r="ALO42" s="164"/>
      <c r="ALP42" s="164"/>
      <c r="ALQ42" s="164"/>
      <c r="ALR42" s="164"/>
      <c r="ALS42" s="164"/>
      <c r="ALT42" s="164"/>
      <c r="ALU42" s="164"/>
      <c r="ALV42" s="164"/>
      <c r="ALW42" s="164"/>
      <c r="ALX42" s="164"/>
      <c r="ALY42" s="164"/>
      <c r="ALZ42" s="164"/>
      <c r="AMA42" s="164"/>
      <c r="AMB42" s="164"/>
      <c r="AMC42" s="164"/>
      <c r="AMD42" s="164"/>
      <c r="AME42" s="164"/>
      <c r="AMF42" s="164"/>
      <c r="AMG42" s="164"/>
      <c r="AMH42" s="164"/>
      <c r="AMI42" s="164"/>
      <c r="AMJ42" s="164"/>
    </row>
    <row r="43" spans="1:1024" s="163" customFormat="1" ht="73.5" customHeight="1" x14ac:dyDescent="0.2">
      <c r="A43" s="48" t="s">
        <v>481</v>
      </c>
      <c r="B43" s="37" t="s">
        <v>482</v>
      </c>
      <c r="C43" s="149" t="s">
        <v>484</v>
      </c>
      <c r="D43" s="168" t="s">
        <v>483</v>
      </c>
      <c r="E43" s="37"/>
      <c r="F43" s="37"/>
      <c r="G43" s="37"/>
      <c r="H43" s="167"/>
      <c r="I43" s="167"/>
      <c r="J43" s="37"/>
      <c r="K43" s="167"/>
      <c r="L43" s="167"/>
      <c r="M43" s="37"/>
      <c r="N43" s="37" t="s">
        <v>477</v>
      </c>
      <c r="O43" s="164"/>
      <c r="P43" s="164"/>
      <c r="Q43" s="164"/>
      <c r="R43" s="164"/>
      <c r="S43" s="162"/>
      <c r="T43" s="162"/>
      <c r="U43" s="162"/>
      <c r="V43" s="162"/>
      <c r="W43" s="164"/>
      <c r="X43" s="164"/>
      <c r="Y43" s="161"/>
      <c r="Z43" s="164"/>
      <c r="AA43" s="160"/>
      <c r="AB43" s="159"/>
      <c r="AC43" s="164"/>
      <c r="AD43" s="164"/>
      <c r="AE43" s="164"/>
      <c r="AF43" s="164"/>
      <c r="AG43" s="164"/>
      <c r="AH43" s="164"/>
      <c r="AI43" s="164"/>
      <c r="AJ43" s="164"/>
      <c r="AK43" s="164"/>
      <c r="AL43" s="164"/>
      <c r="AM43" s="164"/>
      <c r="AN43" s="164"/>
      <c r="AO43" s="164"/>
      <c r="AP43" s="164"/>
      <c r="AQ43" s="164"/>
      <c r="AR43" s="164"/>
      <c r="AS43" s="164"/>
      <c r="AT43" s="164"/>
      <c r="AU43" s="164"/>
      <c r="AV43" s="164"/>
      <c r="AW43" s="164"/>
      <c r="AX43" s="164"/>
      <c r="AY43" s="164"/>
      <c r="AZ43" s="164"/>
      <c r="BA43" s="164"/>
      <c r="BB43" s="164"/>
      <c r="BC43" s="164"/>
      <c r="BD43" s="164"/>
      <c r="BE43" s="164"/>
      <c r="BF43" s="164"/>
      <c r="BG43" s="164"/>
      <c r="BH43" s="164"/>
      <c r="BI43" s="164"/>
      <c r="BJ43" s="164"/>
      <c r="BK43" s="164"/>
      <c r="BL43" s="164"/>
      <c r="BM43" s="164"/>
      <c r="BN43" s="164"/>
      <c r="BO43" s="164"/>
      <c r="BP43" s="164"/>
      <c r="BQ43" s="164"/>
      <c r="BR43" s="164"/>
      <c r="BS43" s="164"/>
      <c r="BT43" s="164"/>
      <c r="BU43" s="164"/>
      <c r="BV43" s="164"/>
      <c r="BW43" s="164"/>
      <c r="BX43" s="164"/>
      <c r="BY43" s="164"/>
      <c r="BZ43" s="164"/>
      <c r="CA43" s="164"/>
      <c r="CB43" s="164"/>
      <c r="CC43" s="164"/>
      <c r="CD43" s="164"/>
      <c r="CE43" s="164"/>
      <c r="CF43" s="164"/>
      <c r="CG43" s="164"/>
      <c r="CH43" s="164"/>
      <c r="CI43" s="164"/>
      <c r="CJ43" s="164"/>
      <c r="CK43" s="164"/>
      <c r="CL43" s="164"/>
      <c r="CM43" s="164"/>
      <c r="CN43" s="164"/>
      <c r="CO43" s="164"/>
      <c r="CP43" s="164"/>
      <c r="CQ43" s="164"/>
      <c r="CR43" s="164"/>
      <c r="CS43" s="164"/>
      <c r="CT43" s="164"/>
      <c r="CU43" s="164"/>
      <c r="CV43" s="164"/>
      <c r="CW43" s="164"/>
      <c r="CX43" s="164"/>
      <c r="CY43" s="164"/>
      <c r="CZ43" s="164"/>
      <c r="DA43" s="164"/>
      <c r="DB43" s="164"/>
      <c r="DC43" s="164"/>
      <c r="DD43" s="164"/>
      <c r="DE43" s="164"/>
      <c r="DF43" s="164"/>
      <c r="DG43" s="164"/>
      <c r="DH43" s="164"/>
      <c r="DI43" s="164"/>
      <c r="DJ43" s="164"/>
      <c r="DK43" s="164"/>
      <c r="DL43" s="164"/>
      <c r="DM43" s="164"/>
      <c r="DN43" s="164"/>
      <c r="DO43" s="164"/>
      <c r="DP43" s="164"/>
      <c r="DQ43" s="164"/>
      <c r="DR43" s="164"/>
      <c r="DS43" s="164"/>
      <c r="DT43" s="164"/>
      <c r="DU43" s="164"/>
      <c r="DV43" s="164"/>
      <c r="DW43" s="164"/>
      <c r="DX43" s="164"/>
      <c r="DY43" s="164"/>
      <c r="DZ43" s="164"/>
      <c r="EA43" s="164"/>
      <c r="EB43" s="164"/>
      <c r="EC43" s="164"/>
      <c r="ED43" s="164"/>
      <c r="EE43" s="164"/>
      <c r="EF43" s="164"/>
      <c r="EG43" s="164"/>
      <c r="EH43" s="164"/>
      <c r="EI43" s="164"/>
      <c r="EJ43" s="164"/>
      <c r="EK43" s="164"/>
      <c r="EL43" s="164"/>
      <c r="EM43" s="164"/>
      <c r="EN43" s="164"/>
      <c r="EO43" s="164"/>
      <c r="EP43" s="164"/>
      <c r="EQ43" s="164"/>
      <c r="ER43" s="164"/>
      <c r="ES43" s="164"/>
      <c r="ET43" s="164"/>
      <c r="EU43" s="164"/>
      <c r="EV43" s="164"/>
      <c r="EW43" s="164"/>
      <c r="EX43" s="164"/>
      <c r="EY43" s="164"/>
      <c r="EZ43" s="164"/>
      <c r="FA43" s="164"/>
      <c r="FB43" s="164"/>
      <c r="FC43" s="164"/>
      <c r="FD43" s="164"/>
      <c r="FE43" s="164"/>
      <c r="FF43" s="164"/>
      <c r="FG43" s="164"/>
      <c r="FH43" s="164"/>
      <c r="FI43" s="164"/>
      <c r="FJ43" s="164"/>
      <c r="FK43" s="164"/>
      <c r="FL43" s="164"/>
      <c r="FM43" s="164"/>
      <c r="FN43" s="164"/>
      <c r="FO43" s="164"/>
      <c r="FP43" s="164"/>
      <c r="FQ43" s="164"/>
      <c r="FR43" s="164"/>
      <c r="FS43" s="164"/>
      <c r="FT43" s="164"/>
      <c r="FU43" s="164"/>
      <c r="FV43" s="164"/>
      <c r="FW43" s="164"/>
      <c r="FX43" s="164"/>
      <c r="FY43" s="164"/>
      <c r="FZ43" s="164"/>
      <c r="GA43" s="164"/>
      <c r="GB43" s="164"/>
      <c r="GC43" s="164"/>
      <c r="GD43" s="164"/>
      <c r="GE43" s="164"/>
      <c r="GF43" s="164"/>
      <c r="GG43" s="164"/>
      <c r="GH43" s="164"/>
      <c r="GI43" s="164"/>
      <c r="GJ43" s="164"/>
      <c r="GK43" s="164"/>
      <c r="GL43" s="164"/>
      <c r="GM43" s="164"/>
      <c r="GN43" s="164"/>
      <c r="GO43" s="164"/>
      <c r="GP43" s="164"/>
      <c r="GQ43" s="164"/>
      <c r="GR43" s="164"/>
      <c r="GS43" s="164"/>
      <c r="GT43" s="164"/>
      <c r="GU43" s="164"/>
      <c r="GV43" s="164"/>
      <c r="GW43" s="164"/>
      <c r="GX43" s="164"/>
      <c r="GY43" s="164"/>
      <c r="GZ43" s="164"/>
      <c r="HA43" s="164"/>
      <c r="HB43" s="164"/>
      <c r="HC43" s="164"/>
      <c r="HD43" s="164"/>
      <c r="HE43" s="164"/>
      <c r="HF43" s="164"/>
      <c r="HG43" s="164"/>
      <c r="HH43" s="164"/>
      <c r="HI43" s="164"/>
      <c r="HJ43" s="164"/>
      <c r="HK43" s="164"/>
      <c r="HL43" s="164"/>
      <c r="HM43" s="164"/>
      <c r="HN43" s="164"/>
      <c r="HO43" s="164"/>
      <c r="HP43" s="164"/>
      <c r="HQ43" s="164"/>
      <c r="HR43" s="164"/>
      <c r="HS43" s="164"/>
      <c r="HT43" s="164"/>
      <c r="HU43" s="164"/>
      <c r="HV43" s="164"/>
      <c r="HW43" s="164"/>
      <c r="HX43" s="164"/>
      <c r="HY43" s="164"/>
      <c r="HZ43" s="164"/>
      <c r="IA43" s="164"/>
      <c r="IB43" s="164"/>
      <c r="IC43" s="164"/>
      <c r="ID43" s="164"/>
      <c r="IE43" s="164"/>
      <c r="IF43" s="164"/>
      <c r="IG43" s="164"/>
      <c r="IH43" s="164"/>
      <c r="II43" s="164"/>
      <c r="IJ43" s="164"/>
      <c r="IK43" s="164"/>
      <c r="IL43" s="164"/>
      <c r="IM43" s="164"/>
      <c r="IN43" s="164"/>
      <c r="IO43" s="164"/>
      <c r="IP43" s="164"/>
      <c r="IQ43" s="164"/>
      <c r="IR43" s="164"/>
      <c r="IS43" s="164"/>
      <c r="IT43" s="164"/>
      <c r="IU43" s="164"/>
      <c r="IV43" s="164"/>
      <c r="IW43" s="164"/>
      <c r="IX43" s="164"/>
      <c r="IY43" s="164"/>
      <c r="IZ43" s="164"/>
      <c r="JA43" s="164"/>
      <c r="JB43" s="164"/>
      <c r="JC43" s="164"/>
      <c r="JD43" s="164"/>
      <c r="JE43" s="164"/>
      <c r="JF43" s="164"/>
      <c r="JG43" s="164"/>
      <c r="JH43" s="164"/>
      <c r="JI43" s="164"/>
      <c r="JJ43" s="164"/>
      <c r="JK43" s="164"/>
      <c r="JL43" s="164"/>
      <c r="JM43" s="164"/>
      <c r="JN43" s="164"/>
      <c r="JO43" s="164"/>
      <c r="JP43" s="164"/>
      <c r="JQ43" s="164"/>
      <c r="JR43" s="164"/>
      <c r="JS43" s="164"/>
      <c r="JT43" s="164"/>
      <c r="JU43" s="164"/>
      <c r="JV43" s="164"/>
      <c r="JW43" s="164"/>
      <c r="JX43" s="164"/>
      <c r="JY43" s="164"/>
      <c r="JZ43" s="164"/>
      <c r="KA43" s="164"/>
      <c r="KB43" s="164"/>
      <c r="KC43" s="164"/>
      <c r="KD43" s="164"/>
      <c r="KE43" s="164"/>
      <c r="KF43" s="164"/>
      <c r="KG43" s="164"/>
      <c r="KH43" s="164"/>
      <c r="KI43" s="164"/>
      <c r="KJ43" s="164"/>
      <c r="KK43" s="164"/>
      <c r="KL43" s="164"/>
      <c r="KM43" s="164"/>
      <c r="KN43" s="164"/>
      <c r="KO43" s="164"/>
      <c r="KP43" s="164"/>
      <c r="KQ43" s="164"/>
      <c r="KR43" s="164"/>
      <c r="KS43" s="164"/>
      <c r="KT43" s="164"/>
      <c r="KU43" s="164"/>
      <c r="KV43" s="164"/>
      <c r="KW43" s="164"/>
      <c r="KX43" s="164"/>
      <c r="KY43" s="164"/>
      <c r="KZ43" s="164"/>
      <c r="LA43" s="164"/>
      <c r="LB43" s="164"/>
      <c r="LC43" s="164"/>
      <c r="LD43" s="164"/>
      <c r="LE43" s="164"/>
      <c r="LF43" s="164"/>
      <c r="LG43" s="164"/>
      <c r="LH43" s="164"/>
      <c r="LI43" s="164"/>
      <c r="LJ43" s="164"/>
      <c r="LK43" s="164"/>
      <c r="LL43" s="164"/>
      <c r="LM43" s="164"/>
      <c r="LN43" s="164"/>
      <c r="LO43" s="164"/>
      <c r="LP43" s="164"/>
      <c r="LQ43" s="164"/>
      <c r="LR43" s="164"/>
      <c r="LS43" s="164"/>
      <c r="LT43" s="164"/>
      <c r="LU43" s="164"/>
      <c r="LV43" s="164"/>
      <c r="LW43" s="164"/>
      <c r="LX43" s="164"/>
      <c r="LY43" s="164"/>
      <c r="LZ43" s="164"/>
      <c r="MA43" s="164"/>
      <c r="MB43" s="164"/>
      <c r="MC43" s="164"/>
      <c r="MD43" s="164"/>
      <c r="ME43" s="164"/>
      <c r="MF43" s="164"/>
      <c r="MG43" s="164"/>
      <c r="MH43" s="164"/>
      <c r="MI43" s="164"/>
      <c r="MJ43" s="164"/>
      <c r="MK43" s="164"/>
      <c r="ML43" s="164"/>
      <c r="MM43" s="164"/>
      <c r="MN43" s="164"/>
      <c r="MO43" s="164"/>
      <c r="MP43" s="164"/>
      <c r="MQ43" s="164"/>
      <c r="MR43" s="164"/>
      <c r="MS43" s="164"/>
      <c r="MT43" s="164"/>
      <c r="MU43" s="164"/>
      <c r="MV43" s="164"/>
      <c r="MW43" s="164"/>
      <c r="MX43" s="164"/>
      <c r="MY43" s="164"/>
      <c r="MZ43" s="164"/>
      <c r="NA43" s="164"/>
      <c r="NB43" s="164"/>
      <c r="NC43" s="164"/>
      <c r="ND43" s="164"/>
      <c r="NE43" s="164"/>
      <c r="NF43" s="164"/>
      <c r="NG43" s="164"/>
      <c r="NH43" s="164"/>
      <c r="NI43" s="164"/>
      <c r="NJ43" s="164"/>
      <c r="NK43" s="164"/>
      <c r="NL43" s="164"/>
      <c r="NM43" s="164"/>
      <c r="NN43" s="164"/>
      <c r="NO43" s="164"/>
      <c r="NP43" s="164"/>
      <c r="NQ43" s="164"/>
      <c r="NR43" s="164"/>
      <c r="NS43" s="164"/>
      <c r="NT43" s="164"/>
      <c r="NU43" s="164"/>
      <c r="NV43" s="164"/>
      <c r="NW43" s="164"/>
      <c r="NX43" s="164"/>
      <c r="NY43" s="164"/>
      <c r="NZ43" s="164"/>
      <c r="OA43" s="164"/>
      <c r="OB43" s="164"/>
      <c r="OC43" s="164"/>
      <c r="OD43" s="164"/>
      <c r="OE43" s="164"/>
      <c r="OF43" s="164"/>
      <c r="OG43" s="164"/>
      <c r="OH43" s="164"/>
      <c r="OI43" s="164"/>
      <c r="OJ43" s="164"/>
      <c r="OK43" s="164"/>
      <c r="OL43" s="164"/>
      <c r="OM43" s="164"/>
      <c r="ON43" s="164"/>
      <c r="OO43" s="164"/>
      <c r="OP43" s="164"/>
      <c r="OQ43" s="164"/>
      <c r="OR43" s="164"/>
      <c r="OS43" s="164"/>
      <c r="OT43" s="164"/>
      <c r="OU43" s="164"/>
      <c r="OV43" s="164"/>
      <c r="OW43" s="164"/>
      <c r="OX43" s="164"/>
      <c r="OY43" s="164"/>
      <c r="OZ43" s="164"/>
      <c r="PA43" s="164"/>
      <c r="PB43" s="164"/>
      <c r="PC43" s="164"/>
      <c r="PD43" s="164"/>
      <c r="PE43" s="164"/>
      <c r="PF43" s="164"/>
      <c r="PG43" s="164"/>
      <c r="PH43" s="164"/>
      <c r="PI43" s="164"/>
      <c r="PJ43" s="164"/>
      <c r="PK43" s="164"/>
      <c r="PL43" s="164"/>
      <c r="PM43" s="164"/>
      <c r="PN43" s="164"/>
      <c r="PO43" s="164"/>
      <c r="PP43" s="164"/>
      <c r="PQ43" s="164"/>
      <c r="PR43" s="164"/>
      <c r="PS43" s="164"/>
      <c r="PT43" s="164"/>
      <c r="PU43" s="164"/>
      <c r="PV43" s="164"/>
      <c r="PW43" s="164"/>
      <c r="PX43" s="164"/>
      <c r="PY43" s="164"/>
      <c r="PZ43" s="164"/>
      <c r="QA43" s="164"/>
      <c r="QB43" s="164"/>
      <c r="QC43" s="164"/>
      <c r="QD43" s="164"/>
      <c r="QE43" s="164"/>
      <c r="QF43" s="164"/>
      <c r="QG43" s="164"/>
      <c r="QH43" s="164"/>
      <c r="QI43" s="164"/>
      <c r="QJ43" s="164"/>
      <c r="QK43" s="164"/>
      <c r="QL43" s="164"/>
      <c r="QM43" s="164"/>
      <c r="QN43" s="164"/>
      <c r="QO43" s="164"/>
      <c r="QP43" s="164"/>
      <c r="QQ43" s="164"/>
      <c r="QR43" s="164"/>
      <c r="QS43" s="164"/>
      <c r="QT43" s="164"/>
      <c r="QU43" s="164"/>
      <c r="QV43" s="164"/>
      <c r="QW43" s="164"/>
      <c r="QX43" s="164"/>
      <c r="QY43" s="164"/>
      <c r="QZ43" s="164"/>
      <c r="RA43" s="164"/>
      <c r="RB43" s="164"/>
      <c r="RC43" s="164"/>
      <c r="RD43" s="164"/>
      <c r="RE43" s="164"/>
      <c r="RF43" s="164"/>
      <c r="RG43" s="164"/>
      <c r="RH43" s="164"/>
      <c r="RI43" s="164"/>
      <c r="RJ43" s="164"/>
      <c r="RK43" s="164"/>
      <c r="RL43" s="164"/>
      <c r="RM43" s="164"/>
      <c r="RN43" s="164"/>
      <c r="RO43" s="164"/>
      <c r="RP43" s="164"/>
      <c r="RQ43" s="164"/>
      <c r="RR43" s="164"/>
      <c r="RS43" s="164"/>
      <c r="RT43" s="164"/>
      <c r="RU43" s="164"/>
      <c r="RV43" s="164"/>
      <c r="RW43" s="164"/>
      <c r="RX43" s="164"/>
      <c r="RY43" s="164"/>
      <c r="RZ43" s="164"/>
      <c r="SA43" s="164"/>
      <c r="SB43" s="164"/>
      <c r="SC43" s="164"/>
      <c r="SD43" s="164"/>
      <c r="SE43" s="164"/>
      <c r="SF43" s="164"/>
      <c r="SG43" s="164"/>
      <c r="SH43" s="164"/>
      <c r="SI43" s="164"/>
      <c r="SJ43" s="164"/>
      <c r="SK43" s="164"/>
      <c r="SL43" s="164"/>
      <c r="SM43" s="164"/>
      <c r="SN43" s="164"/>
      <c r="SO43" s="164"/>
      <c r="SP43" s="164"/>
      <c r="SQ43" s="164"/>
      <c r="SR43" s="164"/>
      <c r="SS43" s="164"/>
      <c r="ST43" s="164"/>
      <c r="SU43" s="164"/>
      <c r="SV43" s="164"/>
      <c r="SW43" s="164"/>
      <c r="SX43" s="164"/>
      <c r="SY43" s="164"/>
      <c r="SZ43" s="164"/>
      <c r="TA43" s="164"/>
      <c r="TB43" s="164"/>
      <c r="TC43" s="164"/>
      <c r="TD43" s="164"/>
      <c r="TE43" s="164"/>
      <c r="TF43" s="164"/>
      <c r="TG43" s="164"/>
      <c r="TH43" s="164"/>
      <c r="TI43" s="164"/>
      <c r="TJ43" s="164"/>
      <c r="TK43" s="164"/>
      <c r="TL43" s="164"/>
      <c r="TM43" s="164"/>
      <c r="TN43" s="164"/>
      <c r="TO43" s="164"/>
      <c r="TP43" s="164"/>
      <c r="TQ43" s="164"/>
      <c r="TR43" s="164"/>
      <c r="TS43" s="164"/>
      <c r="TT43" s="164"/>
      <c r="TU43" s="164"/>
      <c r="TV43" s="164"/>
      <c r="TW43" s="164"/>
      <c r="TX43" s="164"/>
      <c r="TY43" s="164"/>
      <c r="TZ43" s="164"/>
      <c r="UA43" s="164"/>
      <c r="UB43" s="164"/>
      <c r="UC43" s="164"/>
      <c r="UD43" s="164"/>
      <c r="UE43" s="164"/>
      <c r="UF43" s="164"/>
      <c r="UG43" s="164"/>
      <c r="UH43" s="164"/>
      <c r="UI43" s="164"/>
      <c r="UJ43" s="164"/>
      <c r="UK43" s="164"/>
      <c r="UL43" s="164"/>
      <c r="UM43" s="164"/>
      <c r="UN43" s="164"/>
      <c r="UO43" s="164"/>
      <c r="UP43" s="164"/>
      <c r="UQ43" s="164"/>
      <c r="UR43" s="164"/>
      <c r="US43" s="164"/>
      <c r="UT43" s="164"/>
      <c r="UU43" s="164"/>
      <c r="UV43" s="164"/>
      <c r="UW43" s="164"/>
      <c r="UX43" s="164"/>
      <c r="UY43" s="164"/>
      <c r="UZ43" s="164"/>
      <c r="VA43" s="164"/>
      <c r="VB43" s="164"/>
      <c r="VC43" s="164"/>
      <c r="VD43" s="164"/>
      <c r="VE43" s="164"/>
      <c r="VF43" s="164"/>
      <c r="VG43" s="164"/>
      <c r="VH43" s="164"/>
      <c r="VI43" s="164"/>
      <c r="VJ43" s="164"/>
      <c r="VK43" s="164"/>
      <c r="VL43" s="164"/>
      <c r="VM43" s="164"/>
      <c r="VN43" s="164"/>
      <c r="VO43" s="164"/>
      <c r="VP43" s="164"/>
      <c r="VQ43" s="164"/>
      <c r="VR43" s="164"/>
      <c r="VS43" s="164"/>
      <c r="VT43" s="164"/>
      <c r="VU43" s="164"/>
      <c r="VV43" s="164"/>
      <c r="VW43" s="164"/>
      <c r="VX43" s="164"/>
      <c r="VY43" s="164"/>
      <c r="VZ43" s="164"/>
      <c r="WA43" s="164"/>
      <c r="WB43" s="164"/>
      <c r="WC43" s="164"/>
      <c r="WD43" s="164"/>
      <c r="WE43" s="164"/>
      <c r="WF43" s="164"/>
      <c r="WG43" s="164"/>
      <c r="WH43" s="164"/>
      <c r="WI43" s="164"/>
      <c r="WJ43" s="164"/>
      <c r="WK43" s="164"/>
      <c r="WL43" s="164"/>
      <c r="WM43" s="164"/>
      <c r="WN43" s="164"/>
      <c r="WO43" s="164"/>
      <c r="WP43" s="164"/>
      <c r="WQ43" s="164"/>
      <c r="WR43" s="164"/>
      <c r="WS43" s="164"/>
      <c r="WT43" s="164"/>
      <c r="WU43" s="164"/>
      <c r="WV43" s="164"/>
      <c r="WW43" s="164"/>
      <c r="WX43" s="164"/>
      <c r="WY43" s="164"/>
      <c r="WZ43" s="164"/>
      <c r="XA43" s="164"/>
      <c r="XB43" s="164"/>
      <c r="XC43" s="164"/>
      <c r="XD43" s="164"/>
      <c r="XE43" s="164"/>
      <c r="XF43" s="164"/>
      <c r="XG43" s="164"/>
      <c r="XH43" s="164"/>
      <c r="XI43" s="164"/>
      <c r="XJ43" s="164"/>
      <c r="XK43" s="164"/>
      <c r="XL43" s="164"/>
      <c r="XM43" s="164"/>
      <c r="XN43" s="164"/>
      <c r="XO43" s="164"/>
      <c r="XP43" s="164"/>
      <c r="XQ43" s="164"/>
      <c r="XR43" s="164"/>
      <c r="XS43" s="164"/>
      <c r="XT43" s="164"/>
      <c r="XU43" s="164"/>
      <c r="XV43" s="164"/>
      <c r="XW43" s="164"/>
      <c r="XX43" s="164"/>
      <c r="XY43" s="164"/>
      <c r="XZ43" s="164"/>
      <c r="YA43" s="164"/>
      <c r="YB43" s="164"/>
      <c r="YC43" s="164"/>
      <c r="YD43" s="164"/>
      <c r="YE43" s="164"/>
      <c r="YF43" s="164"/>
      <c r="YG43" s="164"/>
      <c r="YH43" s="164"/>
      <c r="YI43" s="164"/>
      <c r="YJ43" s="164"/>
      <c r="YK43" s="164"/>
      <c r="YL43" s="164"/>
      <c r="YM43" s="164"/>
      <c r="YN43" s="164"/>
      <c r="YO43" s="164"/>
      <c r="YP43" s="164"/>
      <c r="YQ43" s="164"/>
      <c r="YR43" s="164"/>
      <c r="YS43" s="164"/>
      <c r="YT43" s="164"/>
      <c r="YU43" s="164"/>
      <c r="YV43" s="164"/>
      <c r="YW43" s="164"/>
      <c r="YX43" s="164"/>
      <c r="YY43" s="164"/>
      <c r="YZ43" s="164"/>
      <c r="ZA43" s="164"/>
      <c r="ZB43" s="164"/>
      <c r="ZC43" s="164"/>
      <c r="ZD43" s="164"/>
      <c r="ZE43" s="164"/>
      <c r="ZF43" s="164"/>
      <c r="ZG43" s="164"/>
      <c r="ZH43" s="164"/>
      <c r="ZI43" s="164"/>
      <c r="ZJ43" s="164"/>
      <c r="ZK43" s="164"/>
      <c r="ZL43" s="164"/>
      <c r="ZM43" s="164"/>
      <c r="ZN43" s="164"/>
      <c r="ZO43" s="164"/>
      <c r="ZP43" s="164"/>
      <c r="ZQ43" s="164"/>
      <c r="ZR43" s="164"/>
      <c r="ZS43" s="164"/>
      <c r="ZT43" s="164"/>
      <c r="ZU43" s="164"/>
      <c r="ZV43" s="164"/>
      <c r="ZW43" s="164"/>
      <c r="ZX43" s="164"/>
      <c r="ZY43" s="164"/>
      <c r="ZZ43" s="164"/>
      <c r="AAA43" s="164"/>
      <c r="AAB43" s="164"/>
      <c r="AAC43" s="164"/>
      <c r="AAD43" s="164"/>
      <c r="AAE43" s="164"/>
      <c r="AAF43" s="164"/>
      <c r="AAG43" s="164"/>
      <c r="AAH43" s="164"/>
      <c r="AAI43" s="164"/>
      <c r="AAJ43" s="164"/>
      <c r="AAK43" s="164"/>
      <c r="AAL43" s="164"/>
      <c r="AAM43" s="164"/>
      <c r="AAN43" s="164"/>
      <c r="AAO43" s="164"/>
      <c r="AAP43" s="164"/>
      <c r="AAQ43" s="164"/>
      <c r="AAR43" s="164"/>
      <c r="AAS43" s="164"/>
      <c r="AAT43" s="164"/>
      <c r="AAU43" s="164"/>
      <c r="AAV43" s="164"/>
      <c r="AAW43" s="164"/>
      <c r="AAX43" s="164"/>
      <c r="AAY43" s="164"/>
      <c r="AAZ43" s="164"/>
      <c r="ABA43" s="164"/>
      <c r="ABB43" s="164"/>
      <c r="ABC43" s="164"/>
      <c r="ABD43" s="164"/>
      <c r="ABE43" s="164"/>
      <c r="ABF43" s="164"/>
      <c r="ABG43" s="164"/>
      <c r="ABH43" s="164"/>
      <c r="ABI43" s="164"/>
      <c r="ABJ43" s="164"/>
      <c r="ABK43" s="164"/>
      <c r="ABL43" s="164"/>
      <c r="ABM43" s="164"/>
      <c r="ABN43" s="164"/>
      <c r="ABO43" s="164"/>
      <c r="ABP43" s="164"/>
      <c r="ABQ43" s="164"/>
      <c r="ABR43" s="164"/>
      <c r="ABS43" s="164"/>
      <c r="ABT43" s="164"/>
      <c r="ABU43" s="164"/>
      <c r="ABV43" s="164"/>
      <c r="ABW43" s="164"/>
      <c r="ABX43" s="164"/>
      <c r="ABY43" s="164"/>
      <c r="ABZ43" s="164"/>
      <c r="ACA43" s="164"/>
      <c r="ACB43" s="164"/>
      <c r="ACC43" s="164"/>
      <c r="ACD43" s="164"/>
      <c r="ACE43" s="164"/>
      <c r="ACF43" s="164"/>
      <c r="ACG43" s="164"/>
      <c r="ACH43" s="164"/>
      <c r="ACI43" s="164"/>
      <c r="ACJ43" s="164"/>
      <c r="ACK43" s="164"/>
      <c r="ACL43" s="164"/>
      <c r="ACM43" s="164"/>
      <c r="ACN43" s="164"/>
      <c r="ACO43" s="164"/>
      <c r="ACP43" s="164"/>
      <c r="ACQ43" s="164"/>
      <c r="ACR43" s="164"/>
      <c r="ACS43" s="164"/>
      <c r="ACT43" s="164"/>
      <c r="ACU43" s="164"/>
      <c r="ACV43" s="164"/>
      <c r="ACW43" s="164"/>
      <c r="ACX43" s="164"/>
      <c r="ACY43" s="164"/>
      <c r="ACZ43" s="164"/>
      <c r="ADA43" s="164"/>
      <c r="ADB43" s="164"/>
      <c r="ADC43" s="164"/>
      <c r="ADD43" s="164"/>
      <c r="ADE43" s="164"/>
      <c r="ADF43" s="164"/>
      <c r="ADG43" s="164"/>
      <c r="ADH43" s="164"/>
      <c r="ADI43" s="164"/>
      <c r="ADJ43" s="164"/>
      <c r="ADK43" s="164"/>
      <c r="ADL43" s="164"/>
      <c r="ADM43" s="164"/>
      <c r="ADN43" s="164"/>
      <c r="ADO43" s="164"/>
      <c r="ADP43" s="164"/>
      <c r="ADQ43" s="164"/>
      <c r="ADR43" s="164"/>
      <c r="ADS43" s="164"/>
      <c r="ADT43" s="164"/>
      <c r="ADU43" s="164"/>
      <c r="ADV43" s="164"/>
      <c r="ADW43" s="164"/>
      <c r="ADX43" s="164"/>
      <c r="ADY43" s="164"/>
      <c r="ADZ43" s="164"/>
      <c r="AEA43" s="164"/>
      <c r="AEB43" s="164"/>
      <c r="AEC43" s="164"/>
      <c r="AED43" s="164"/>
      <c r="AEE43" s="164"/>
      <c r="AEF43" s="164"/>
      <c r="AEG43" s="164"/>
      <c r="AEH43" s="164"/>
      <c r="AEI43" s="164"/>
      <c r="AEJ43" s="164"/>
      <c r="AEK43" s="164"/>
      <c r="AEL43" s="164"/>
      <c r="AEM43" s="164"/>
      <c r="AEN43" s="164"/>
      <c r="AEO43" s="164"/>
      <c r="AEP43" s="164"/>
      <c r="AEQ43" s="164"/>
      <c r="AER43" s="164"/>
      <c r="AES43" s="164"/>
      <c r="AET43" s="164"/>
      <c r="AEU43" s="164"/>
      <c r="AEV43" s="164"/>
      <c r="AEW43" s="164"/>
      <c r="AEX43" s="164"/>
      <c r="AEY43" s="164"/>
      <c r="AEZ43" s="164"/>
      <c r="AFA43" s="164"/>
      <c r="AFB43" s="164"/>
      <c r="AFC43" s="164"/>
      <c r="AFD43" s="164"/>
      <c r="AFE43" s="164"/>
      <c r="AFF43" s="164"/>
      <c r="AFG43" s="164"/>
      <c r="AFH43" s="164"/>
      <c r="AFI43" s="164"/>
      <c r="AFJ43" s="164"/>
      <c r="AFK43" s="164"/>
      <c r="AFL43" s="164"/>
      <c r="AFM43" s="164"/>
      <c r="AFN43" s="164"/>
      <c r="AFO43" s="164"/>
      <c r="AFP43" s="164"/>
      <c r="AFQ43" s="164"/>
      <c r="AFR43" s="164"/>
      <c r="AFS43" s="164"/>
      <c r="AFT43" s="164"/>
      <c r="AFU43" s="164"/>
      <c r="AFV43" s="164"/>
      <c r="AFW43" s="164"/>
      <c r="AFX43" s="164"/>
      <c r="AFY43" s="164"/>
      <c r="AFZ43" s="164"/>
      <c r="AGA43" s="164"/>
      <c r="AGB43" s="164"/>
      <c r="AGC43" s="164"/>
      <c r="AGD43" s="164"/>
      <c r="AGE43" s="164"/>
      <c r="AGF43" s="164"/>
      <c r="AGG43" s="164"/>
      <c r="AGH43" s="164"/>
      <c r="AGI43" s="164"/>
      <c r="AGJ43" s="164"/>
      <c r="AGK43" s="164"/>
      <c r="AGL43" s="164"/>
      <c r="AGM43" s="164"/>
      <c r="AGN43" s="164"/>
      <c r="AGO43" s="164"/>
      <c r="AGP43" s="164"/>
      <c r="AGQ43" s="164"/>
      <c r="AGR43" s="164"/>
      <c r="AGS43" s="164"/>
      <c r="AGT43" s="164"/>
      <c r="AGU43" s="164"/>
      <c r="AGV43" s="164"/>
      <c r="AGW43" s="164"/>
      <c r="AGX43" s="164"/>
      <c r="AGY43" s="164"/>
      <c r="AGZ43" s="164"/>
      <c r="AHA43" s="164"/>
      <c r="AHB43" s="164"/>
      <c r="AHC43" s="164"/>
      <c r="AHD43" s="164"/>
      <c r="AHE43" s="164"/>
      <c r="AHF43" s="164"/>
      <c r="AHG43" s="164"/>
      <c r="AHH43" s="164"/>
      <c r="AHI43" s="164"/>
      <c r="AHJ43" s="164"/>
      <c r="AHK43" s="164"/>
      <c r="AHL43" s="164"/>
      <c r="AHM43" s="164"/>
      <c r="AHN43" s="164"/>
      <c r="AHO43" s="164"/>
      <c r="AHP43" s="164"/>
      <c r="AHQ43" s="164"/>
      <c r="AHR43" s="164"/>
      <c r="AHS43" s="164"/>
      <c r="AHT43" s="164"/>
      <c r="AHU43" s="164"/>
      <c r="AHV43" s="164"/>
      <c r="AHW43" s="164"/>
      <c r="AHX43" s="164"/>
      <c r="AHY43" s="164"/>
      <c r="AHZ43" s="164"/>
      <c r="AIA43" s="164"/>
      <c r="AIB43" s="164"/>
      <c r="AIC43" s="164"/>
      <c r="AID43" s="164"/>
      <c r="AIE43" s="164"/>
      <c r="AIF43" s="164"/>
      <c r="AIG43" s="164"/>
      <c r="AIH43" s="164"/>
      <c r="AII43" s="164"/>
      <c r="AIJ43" s="164"/>
      <c r="AIK43" s="164"/>
      <c r="AIL43" s="164"/>
      <c r="AIM43" s="164"/>
      <c r="AIN43" s="164"/>
      <c r="AIO43" s="164"/>
      <c r="AIP43" s="164"/>
      <c r="AIQ43" s="164"/>
      <c r="AIR43" s="164"/>
      <c r="AIS43" s="164"/>
      <c r="AIT43" s="164"/>
      <c r="AIU43" s="164"/>
      <c r="AIV43" s="164"/>
      <c r="AIW43" s="164"/>
      <c r="AIX43" s="164"/>
      <c r="AIY43" s="164"/>
      <c r="AIZ43" s="164"/>
      <c r="AJA43" s="164"/>
      <c r="AJB43" s="164"/>
      <c r="AJC43" s="164"/>
      <c r="AJD43" s="164"/>
      <c r="AJE43" s="164"/>
      <c r="AJF43" s="164"/>
      <c r="AJG43" s="164"/>
      <c r="AJH43" s="164"/>
      <c r="AJI43" s="164"/>
      <c r="AJJ43" s="164"/>
      <c r="AJK43" s="164"/>
      <c r="AJL43" s="164"/>
      <c r="AJM43" s="164"/>
      <c r="AJN43" s="164"/>
      <c r="AJO43" s="164"/>
      <c r="AJP43" s="164"/>
      <c r="AJQ43" s="164"/>
      <c r="AJR43" s="164"/>
      <c r="AJS43" s="164"/>
      <c r="AJT43" s="164"/>
      <c r="AJU43" s="164"/>
      <c r="AJV43" s="164"/>
      <c r="AJW43" s="164"/>
      <c r="AJX43" s="164"/>
      <c r="AJY43" s="164"/>
      <c r="AJZ43" s="164"/>
      <c r="AKA43" s="164"/>
      <c r="AKB43" s="164"/>
      <c r="AKC43" s="164"/>
      <c r="AKD43" s="164"/>
      <c r="AKE43" s="164"/>
      <c r="AKF43" s="164"/>
      <c r="AKG43" s="164"/>
      <c r="AKH43" s="164"/>
      <c r="AKI43" s="164"/>
      <c r="AKJ43" s="164"/>
      <c r="AKK43" s="164"/>
      <c r="AKL43" s="164"/>
      <c r="AKM43" s="164"/>
      <c r="AKN43" s="164"/>
      <c r="AKO43" s="164"/>
      <c r="AKP43" s="164"/>
      <c r="AKQ43" s="164"/>
      <c r="AKR43" s="164"/>
      <c r="AKS43" s="164"/>
      <c r="AKT43" s="164"/>
      <c r="AKU43" s="164"/>
      <c r="AKV43" s="164"/>
      <c r="AKW43" s="164"/>
      <c r="AKX43" s="164"/>
      <c r="AKY43" s="164"/>
      <c r="AKZ43" s="164"/>
      <c r="ALA43" s="164"/>
      <c r="ALB43" s="164"/>
      <c r="ALC43" s="164"/>
      <c r="ALD43" s="164"/>
      <c r="ALE43" s="164"/>
      <c r="ALF43" s="164"/>
      <c r="ALG43" s="164"/>
      <c r="ALH43" s="164"/>
      <c r="ALI43" s="164"/>
      <c r="ALJ43" s="164"/>
      <c r="ALK43" s="164"/>
      <c r="ALL43" s="164"/>
      <c r="ALM43" s="164"/>
      <c r="ALN43" s="164"/>
      <c r="ALO43" s="164"/>
      <c r="ALP43" s="164"/>
      <c r="ALQ43" s="164"/>
      <c r="ALR43" s="164"/>
      <c r="ALS43" s="164"/>
      <c r="ALT43" s="164"/>
      <c r="ALU43" s="164"/>
      <c r="ALV43" s="164"/>
      <c r="ALW43" s="164"/>
      <c r="ALX43" s="164"/>
      <c r="ALY43" s="164"/>
      <c r="ALZ43" s="164"/>
      <c r="AMA43" s="164"/>
      <c r="AMB43" s="164"/>
      <c r="AMC43" s="164"/>
      <c r="AMD43" s="164"/>
      <c r="AME43" s="164"/>
      <c r="AMF43" s="164"/>
      <c r="AMG43" s="164"/>
      <c r="AMH43" s="164"/>
      <c r="AMI43" s="164"/>
      <c r="AMJ43" s="164"/>
    </row>
    <row r="44" spans="1:1024" ht="54" customHeight="1" x14ac:dyDescent="0.2">
      <c r="A44" s="48" t="s">
        <v>485</v>
      </c>
      <c r="B44" s="35" t="s">
        <v>486</v>
      </c>
      <c r="C44" s="149" t="s">
        <v>487</v>
      </c>
      <c r="D44" s="168" t="s">
        <v>483</v>
      </c>
      <c r="E44" s="37"/>
      <c r="F44" s="41"/>
      <c r="G44" s="37"/>
      <c r="H44" s="167"/>
      <c r="I44" s="167"/>
      <c r="J44" s="37"/>
      <c r="K44" s="167"/>
      <c r="L44" s="167"/>
      <c r="M44" s="37"/>
      <c r="N44" s="37" t="s">
        <v>477</v>
      </c>
      <c r="S44" s="107"/>
      <c r="T44" s="107"/>
      <c r="U44" s="107"/>
      <c r="V44" s="107"/>
      <c r="Y44" s="95"/>
      <c r="AA44" s="98"/>
      <c r="AB44" s="99"/>
    </row>
    <row r="45" spans="1:1024" ht="30" customHeight="1" x14ac:dyDescent="0.2">
      <c r="A45" s="123"/>
      <c r="B45" s="138"/>
      <c r="C45" s="217"/>
      <c r="D45" s="217"/>
      <c r="E45" s="158">
        <f>SUM(E11:E44)+2710000</f>
        <v>25263904.700000003</v>
      </c>
      <c r="F45" s="158">
        <f>SUM(F11:F44)</f>
        <v>47009208.770000003</v>
      </c>
      <c r="G45" s="123"/>
      <c r="H45" s="129"/>
      <c r="I45" s="123"/>
      <c r="J45" s="123"/>
      <c r="K45" s="129"/>
      <c r="L45" s="123"/>
      <c r="M45" s="123"/>
      <c r="N45" s="123"/>
      <c r="Y45" s="96" t="s">
        <v>399</v>
      </c>
      <c r="AA45" s="100">
        <v>292893</v>
      </c>
      <c r="AB45" s="101"/>
    </row>
    <row r="46" spans="1:1024" ht="12.75" customHeight="1" x14ac:dyDescent="0.2">
      <c r="Y46" s="35" t="s">
        <v>400</v>
      </c>
    </row>
    <row r="47" spans="1:1024" ht="12.75" customHeight="1" x14ac:dyDescent="0.2">
      <c r="A47" s="212" t="s">
        <v>252</v>
      </c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</row>
    <row r="49" spans="1:12" x14ac:dyDescent="0.2">
      <c r="A49" s="50" t="s">
        <v>253</v>
      </c>
    </row>
    <row r="50" spans="1:12" ht="12.75" customHeight="1" x14ac:dyDescent="0.2">
      <c r="A50" s="196" t="s">
        <v>254</v>
      </c>
      <c r="B50" s="196"/>
      <c r="C50" s="196"/>
      <c r="D50" s="196"/>
      <c r="E50" s="196"/>
      <c r="F50" s="196"/>
      <c r="G50" s="196"/>
      <c r="H50" s="196"/>
      <c r="I50" s="196"/>
      <c r="J50" s="196"/>
      <c r="K50" s="196"/>
    </row>
    <row r="51" spans="1:12" ht="12.75" customHeight="1" x14ac:dyDescent="0.2">
      <c r="A51" s="196" t="s">
        <v>255</v>
      </c>
      <c r="B51" s="196"/>
      <c r="C51" s="196"/>
      <c r="D51" s="196"/>
      <c r="E51" s="196"/>
      <c r="F51" s="196"/>
      <c r="G51" s="196"/>
      <c r="H51" s="196"/>
      <c r="I51" s="196"/>
      <c r="J51" s="196"/>
      <c r="K51" s="196"/>
    </row>
    <row r="52" spans="1:12" ht="12.75" customHeight="1" x14ac:dyDescent="0.2">
      <c r="A52" s="196" t="s">
        <v>256</v>
      </c>
      <c r="B52" s="196"/>
      <c r="C52" s="196"/>
      <c r="I52" s="213" t="s">
        <v>18</v>
      </c>
      <c r="J52" s="213"/>
      <c r="K52" s="213"/>
      <c r="L52" s="13"/>
    </row>
    <row r="53" spans="1:12" ht="12.75" customHeight="1" x14ac:dyDescent="0.2">
      <c r="A53" s="196" t="s">
        <v>257</v>
      </c>
      <c r="B53" s="196"/>
      <c r="C53" s="196"/>
      <c r="I53" s="51"/>
      <c r="J53" s="52"/>
      <c r="K53" s="52"/>
      <c r="L53" s="13"/>
    </row>
    <row r="54" spans="1:12" ht="12.75" customHeight="1" x14ac:dyDescent="0.2">
      <c r="A54" s="196" t="s">
        <v>258</v>
      </c>
      <c r="B54" s="196"/>
      <c r="C54" s="196"/>
      <c r="I54" s="212" t="s">
        <v>445</v>
      </c>
      <c r="J54" s="212"/>
      <c r="K54" s="212"/>
    </row>
    <row r="55" spans="1:12" ht="12.75" customHeight="1" x14ac:dyDescent="0.2">
      <c r="A55" s="196" t="s">
        <v>259</v>
      </c>
      <c r="B55" s="196"/>
      <c r="C55" s="196"/>
    </row>
    <row r="56" spans="1:12" ht="12.75" customHeight="1" x14ac:dyDescent="0.2">
      <c r="A56" s="196" t="s">
        <v>260</v>
      </c>
      <c r="B56" s="196"/>
      <c r="C56" s="196"/>
    </row>
    <row r="57" spans="1:12" ht="12.75" customHeight="1" x14ac:dyDescent="0.2">
      <c r="A57" s="196" t="s">
        <v>261</v>
      </c>
      <c r="B57" s="196"/>
      <c r="C57" s="196"/>
    </row>
    <row r="58" spans="1:12" ht="12.75" customHeight="1" x14ac:dyDescent="0.2">
      <c r="A58" s="196" t="s">
        <v>262</v>
      </c>
      <c r="B58" s="196"/>
      <c r="C58" s="196"/>
    </row>
    <row r="60" spans="1:12" x14ac:dyDescent="0.2">
      <c r="A60" s="50" t="s">
        <v>180</v>
      </c>
    </row>
    <row r="61" spans="1:12" ht="12.75" customHeight="1" x14ac:dyDescent="0.2">
      <c r="A61" s="175" t="s">
        <v>263</v>
      </c>
      <c r="B61" s="175"/>
      <c r="C61" s="175"/>
      <c r="D61" s="175"/>
      <c r="E61" s="175"/>
      <c r="F61" s="175"/>
      <c r="G61" s="175"/>
      <c r="H61" s="175"/>
      <c r="I61" s="175"/>
      <c r="J61" s="175"/>
      <c r="K61" s="175"/>
    </row>
    <row r="62" spans="1:12" ht="12.75" customHeight="1" x14ac:dyDescent="0.2">
      <c r="A62" s="175" t="s">
        <v>264</v>
      </c>
      <c r="B62" s="175"/>
      <c r="C62" s="175"/>
      <c r="D62" s="175"/>
      <c r="E62" s="175"/>
      <c r="F62" s="175"/>
      <c r="G62" s="175"/>
      <c r="H62" s="175"/>
      <c r="I62" s="175"/>
      <c r="J62" s="175"/>
      <c r="K62" s="175"/>
    </row>
    <row r="63" spans="1:12" x14ac:dyDescent="0.2">
      <c r="A63" s="211"/>
      <c r="B63" s="211"/>
      <c r="C63" s="53"/>
      <c r="D63" s="53"/>
      <c r="E63" s="53"/>
      <c r="F63" s="53"/>
      <c r="G63" s="53"/>
      <c r="H63" s="53"/>
      <c r="I63" s="53"/>
      <c r="J63" s="53"/>
      <c r="K63" s="53"/>
    </row>
    <row r="64" spans="1:12" ht="12.75" customHeight="1" x14ac:dyDescent="0.2">
      <c r="A64" s="175" t="s">
        <v>265</v>
      </c>
      <c r="B64" s="175"/>
      <c r="C64" s="53"/>
      <c r="D64" s="53"/>
      <c r="E64" s="53"/>
      <c r="F64" s="53"/>
      <c r="G64" s="53"/>
      <c r="H64" s="53"/>
      <c r="I64" s="53"/>
      <c r="J64" s="53"/>
      <c r="K64" s="53"/>
    </row>
  </sheetData>
  <mergeCells count="69">
    <mergeCell ref="A1:N1"/>
    <mergeCell ref="A2:N2"/>
    <mergeCell ref="A3:K3"/>
    <mergeCell ref="A4:N4"/>
    <mergeCell ref="A7:A9"/>
    <mergeCell ref="B7:B9"/>
    <mergeCell ref="C7:C9"/>
    <mergeCell ref="D7:D9"/>
    <mergeCell ref="E7:E9"/>
    <mergeCell ref="F7:F9"/>
    <mergeCell ref="G7:G9"/>
    <mergeCell ref="H7:H9"/>
    <mergeCell ref="I7:I9"/>
    <mergeCell ref="J7:J9"/>
    <mergeCell ref="K7:K9"/>
    <mergeCell ref="L7:M7"/>
    <mergeCell ref="N7:N9"/>
    <mergeCell ref="O7:R9"/>
    <mergeCell ref="S7:V9"/>
    <mergeCell ref="L8:L9"/>
    <mergeCell ref="M8:M9"/>
    <mergeCell ref="O10:R10"/>
    <mergeCell ref="S10:V10"/>
    <mergeCell ref="P11:R11"/>
    <mergeCell ref="O12:R12"/>
    <mergeCell ref="O13:R13"/>
    <mergeCell ref="O14:R14"/>
    <mergeCell ref="S14:V14"/>
    <mergeCell ref="O15:R15"/>
    <mergeCell ref="O16:R16"/>
    <mergeCell ref="S16:V16"/>
    <mergeCell ref="O17:R17"/>
    <mergeCell ref="O18:R18"/>
    <mergeCell ref="O19:R19"/>
    <mergeCell ref="O20:R20"/>
    <mergeCell ref="S20:V20"/>
    <mergeCell ref="O21:R21"/>
    <mergeCell ref="S21:V21"/>
    <mergeCell ref="O22:R22"/>
    <mergeCell ref="S22:V22"/>
    <mergeCell ref="O23:R23"/>
    <mergeCell ref="S23:V23"/>
    <mergeCell ref="O24:R24"/>
    <mergeCell ref="S24:V24"/>
    <mergeCell ref="O25:R25"/>
    <mergeCell ref="S25:V25"/>
    <mergeCell ref="O26:R26"/>
    <mergeCell ref="S26:V26"/>
    <mergeCell ref="O27:R27"/>
    <mergeCell ref="S27:V27"/>
    <mergeCell ref="O30:R30"/>
    <mergeCell ref="S30:V30"/>
    <mergeCell ref="C45:D45"/>
    <mergeCell ref="A47:N47"/>
    <mergeCell ref="A50:K50"/>
    <mergeCell ref="A51:K51"/>
    <mergeCell ref="A52:C52"/>
    <mergeCell ref="A53:C53"/>
    <mergeCell ref="I52:K52"/>
    <mergeCell ref="A54:C54"/>
    <mergeCell ref="I54:K54"/>
    <mergeCell ref="A55:C55"/>
    <mergeCell ref="A56:C56"/>
    <mergeCell ref="A57:C57"/>
    <mergeCell ref="A58:C58"/>
    <mergeCell ref="A61:K61"/>
    <mergeCell ref="A62:K62"/>
    <mergeCell ref="A63:B63"/>
    <mergeCell ref="A64:B64"/>
  </mergeCells>
  <printOptions horizontalCentered="1"/>
  <pageMargins left="0.25" right="0.25" top="0.75" bottom="0.75" header="0.3" footer="0.3"/>
  <pageSetup paperSize="8" scale="10" firstPageNumber="0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MJ77"/>
  <sheetViews>
    <sheetView tabSelected="1" view="pageLayout" topLeftCell="D65" zoomScale="85" zoomScaleNormal="90" zoomScalePageLayoutView="85" workbookViewId="0">
      <selection activeCell="P75" sqref="P75"/>
    </sheetView>
  </sheetViews>
  <sheetFormatPr defaultColWidth="9" defaultRowHeight="12.75" x14ac:dyDescent="0.2"/>
  <cols>
    <col min="1" max="1" width="14.5703125" style="4" customWidth="1"/>
    <col min="2" max="2" width="15.7109375" style="4" customWidth="1"/>
    <col min="3" max="3" width="19.7109375" style="4" customWidth="1"/>
    <col min="4" max="4" width="15.5703125" style="4" customWidth="1"/>
    <col min="5" max="5" width="19" style="4" customWidth="1"/>
    <col min="6" max="7" width="12" style="4" customWidth="1"/>
    <col min="8" max="9" width="7.7109375" style="4" customWidth="1"/>
    <col min="10" max="10" width="14.85546875" style="4" customWidth="1"/>
    <col min="11" max="11" width="14.7109375" style="4" customWidth="1"/>
    <col min="12" max="12" width="12.7109375" style="4" customWidth="1"/>
    <col min="13" max="13" width="15.28515625" style="4" customWidth="1"/>
    <col min="14" max="14" width="53.7109375" style="4" customWidth="1"/>
    <col min="15" max="15" width="15.5703125" style="4" customWidth="1"/>
    <col min="16" max="16" width="15.140625" style="4" customWidth="1"/>
    <col min="17" max="17" width="16.140625" style="4" customWidth="1"/>
    <col min="18" max="18" width="15.42578125" style="4" customWidth="1"/>
    <col min="19" max="19" width="15.7109375" style="4" customWidth="1"/>
    <col min="20" max="20" width="15.85546875" style="4" customWidth="1"/>
    <col min="21" max="21" width="19.42578125" style="4" customWidth="1"/>
    <col min="22" max="22" width="18.7109375" style="4" customWidth="1"/>
    <col min="23" max="23" width="14.5703125" style="4" customWidth="1"/>
    <col min="24" max="24" width="13.140625" style="4" customWidth="1"/>
    <col min="25" max="25" width="18.5703125" style="4" customWidth="1"/>
    <col min="26" max="26" width="32.140625" style="4" customWidth="1"/>
    <col min="27" max="1024" width="9" style="4"/>
  </cols>
  <sheetData>
    <row r="1" spans="1:25" ht="18.75" customHeight="1" x14ac:dyDescent="0.2">
      <c r="A1" s="183" t="s">
        <v>266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</row>
    <row r="2" spans="1:25" ht="18.75" x14ac:dyDescent="0.2">
      <c r="A2" s="183" t="s">
        <v>1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</row>
    <row r="4" spans="1:25" ht="18" x14ac:dyDescent="0.2">
      <c r="A4" s="184" t="s">
        <v>267</v>
      </c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4"/>
      <c r="T4" s="184"/>
    </row>
    <row r="7" spans="1:25" ht="30" customHeight="1" x14ac:dyDescent="0.2">
      <c r="A7" s="185" t="s">
        <v>268</v>
      </c>
      <c r="B7" s="180" t="s">
        <v>269</v>
      </c>
      <c r="C7" s="180" t="s">
        <v>270</v>
      </c>
      <c r="D7" s="180" t="s">
        <v>271</v>
      </c>
      <c r="E7" s="186" t="s">
        <v>272</v>
      </c>
      <c r="F7" s="180" t="s">
        <v>273</v>
      </c>
      <c r="G7" s="180" t="s">
        <v>274</v>
      </c>
      <c r="H7" s="187" t="s">
        <v>275</v>
      </c>
      <c r="I7" s="187"/>
      <c r="J7" s="187"/>
      <c r="K7" s="180" t="s">
        <v>276</v>
      </c>
      <c r="L7" s="187" t="s">
        <v>277</v>
      </c>
      <c r="M7" s="180" t="s">
        <v>278</v>
      </c>
      <c r="N7" s="180" t="s">
        <v>279</v>
      </c>
      <c r="O7" s="180" t="s">
        <v>280</v>
      </c>
      <c r="P7" s="179" t="s">
        <v>281</v>
      </c>
      <c r="Q7" s="179"/>
      <c r="R7" s="179"/>
      <c r="S7" s="179"/>
      <c r="T7" s="179"/>
      <c r="U7" s="179"/>
      <c r="V7" s="179"/>
      <c r="W7" s="179"/>
      <c r="X7" s="179"/>
      <c r="Y7" s="180" t="s">
        <v>282</v>
      </c>
    </row>
    <row r="8" spans="1:25" ht="38.25" customHeight="1" x14ac:dyDescent="0.2">
      <c r="A8" s="185"/>
      <c r="B8" s="180"/>
      <c r="C8" s="180"/>
      <c r="D8" s="180"/>
      <c r="E8" s="186"/>
      <c r="F8" s="180"/>
      <c r="G8" s="180"/>
      <c r="H8" s="181" t="s">
        <v>134</v>
      </c>
      <c r="I8" s="181" t="s">
        <v>135</v>
      </c>
      <c r="J8" s="181" t="s">
        <v>136</v>
      </c>
      <c r="K8" s="180"/>
      <c r="L8" s="187"/>
      <c r="M8" s="180"/>
      <c r="N8" s="180"/>
      <c r="O8" s="180"/>
      <c r="P8" s="182" t="s">
        <v>7</v>
      </c>
      <c r="Q8" s="182" t="s">
        <v>8</v>
      </c>
      <c r="R8" s="182" t="s">
        <v>9</v>
      </c>
      <c r="S8" s="182" t="s">
        <v>283</v>
      </c>
      <c r="T8" s="182" t="s">
        <v>284</v>
      </c>
      <c r="U8" s="182" t="s">
        <v>285</v>
      </c>
      <c r="V8" s="182" t="s">
        <v>286</v>
      </c>
      <c r="W8" s="55" t="s">
        <v>287</v>
      </c>
      <c r="X8" s="56"/>
      <c r="Y8" s="180"/>
    </row>
    <row r="9" spans="1:25" ht="43.5" customHeight="1" x14ac:dyDescent="0.2">
      <c r="A9" s="185"/>
      <c r="B9" s="180"/>
      <c r="C9" s="180"/>
      <c r="D9" s="180"/>
      <c r="E9" s="186"/>
      <c r="F9" s="180"/>
      <c r="G9" s="180"/>
      <c r="H9" s="181"/>
      <c r="I9" s="181"/>
      <c r="J9" s="181"/>
      <c r="K9" s="180"/>
      <c r="L9" s="187"/>
      <c r="M9" s="180"/>
      <c r="N9" s="180"/>
      <c r="O9" s="180"/>
      <c r="P9" s="182"/>
      <c r="Q9" s="182"/>
      <c r="R9" s="182"/>
      <c r="S9" s="182"/>
      <c r="T9" s="182"/>
      <c r="U9" s="182"/>
      <c r="V9" s="182"/>
      <c r="W9" s="57" t="s">
        <v>288</v>
      </c>
      <c r="X9" s="57" t="s">
        <v>277</v>
      </c>
      <c r="Y9" s="180"/>
    </row>
    <row r="10" spans="1:25" ht="33.75" customHeight="1" x14ac:dyDescent="0.2">
      <c r="A10" s="58" t="s">
        <v>289</v>
      </c>
      <c r="B10" s="59" t="s">
        <v>44</v>
      </c>
      <c r="C10" s="59" t="s">
        <v>43</v>
      </c>
      <c r="D10" s="59" t="s">
        <v>290</v>
      </c>
      <c r="E10" s="59" t="s">
        <v>44</v>
      </c>
      <c r="F10" s="59" t="s">
        <v>51</v>
      </c>
      <c r="G10" s="59" t="s">
        <v>51</v>
      </c>
      <c r="H10" s="59" t="s">
        <v>138</v>
      </c>
      <c r="I10" s="59" t="s">
        <v>138</v>
      </c>
      <c r="J10" s="59" t="s">
        <v>138</v>
      </c>
      <c r="K10" s="59" t="s">
        <v>43</v>
      </c>
      <c r="L10" s="59" t="s">
        <v>291</v>
      </c>
      <c r="M10" s="59" t="s">
        <v>292</v>
      </c>
      <c r="N10" s="60" t="s">
        <v>44</v>
      </c>
      <c r="O10" s="60" t="s">
        <v>293</v>
      </c>
      <c r="P10" s="57" t="s">
        <v>48</v>
      </c>
      <c r="Q10" s="57" t="s">
        <v>48</v>
      </c>
      <c r="R10" s="57" t="s">
        <v>48</v>
      </c>
      <c r="S10" s="57" t="s">
        <v>48</v>
      </c>
      <c r="T10" s="54" t="s">
        <v>48</v>
      </c>
      <c r="U10" s="57" t="s">
        <v>48</v>
      </c>
      <c r="V10" s="57" t="s">
        <v>294</v>
      </c>
      <c r="W10" s="57" t="s">
        <v>48</v>
      </c>
      <c r="X10" s="61" t="s">
        <v>295</v>
      </c>
      <c r="Y10" s="59" t="s">
        <v>296</v>
      </c>
    </row>
    <row r="11" spans="1:25" s="71" customFormat="1" ht="30" customHeight="1" x14ac:dyDescent="0.2">
      <c r="A11" s="48" t="s">
        <v>297</v>
      </c>
      <c r="B11" s="62">
        <v>12025</v>
      </c>
      <c r="C11" s="63" t="s">
        <v>298</v>
      </c>
      <c r="D11" s="38">
        <v>2025</v>
      </c>
      <c r="E11" s="38" t="s">
        <v>191</v>
      </c>
      <c r="F11" s="38" t="s">
        <v>59</v>
      </c>
      <c r="G11" s="38" t="s">
        <v>59</v>
      </c>
      <c r="H11" s="38">
        <v>20</v>
      </c>
      <c r="I11" s="64" t="s">
        <v>299</v>
      </c>
      <c r="J11" s="38">
        <v>95055</v>
      </c>
      <c r="K11" s="44" t="s">
        <v>300</v>
      </c>
      <c r="L11" s="65" t="s">
        <v>301</v>
      </c>
      <c r="M11" s="66" t="s">
        <v>302</v>
      </c>
      <c r="N11" s="67" t="s">
        <v>303</v>
      </c>
      <c r="O11" s="68">
        <v>2</v>
      </c>
      <c r="P11" s="69">
        <v>4400000</v>
      </c>
      <c r="Q11" s="69">
        <v>4600000</v>
      </c>
      <c r="R11" s="69">
        <v>4500000</v>
      </c>
      <c r="S11" s="69">
        <v>0</v>
      </c>
      <c r="T11" s="41">
        <f t="shared" ref="T11:T20" si="0">SUM(P11:S11)</f>
        <v>13500000</v>
      </c>
      <c r="U11" s="70"/>
      <c r="V11" s="70"/>
      <c r="W11" s="70"/>
      <c r="X11" s="39"/>
      <c r="Y11" s="38"/>
    </row>
    <row r="12" spans="1:25" s="71" customFormat="1" ht="30" customHeight="1" x14ac:dyDescent="0.2">
      <c r="A12" s="48" t="s">
        <v>242</v>
      </c>
      <c r="B12" s="62">
        <f t="shared" ref="B12:B41" si="1">B11+10000</f>
        <v>22025</v>
      </c>
      <c r="C12" s="72" t="s">
        <v>304</v>
      </c>
      <c r="D12" s="38">
        <v>2025</v>
      </c>
      <c r="E12" s="73" t="s">
        <v>199</v>
      </c>
      <c r="F12" s="38" t="s">
        <v>59</v>
      </c>
      <c r="G12" s="38" t="s">
        <v>59</v>
      </c>
      <c r="H12" s="44">
        <v>20</v>
      </c>
      <c r="I12" s="65" t="s">
        <v>299</v>
      </c>
      <c r="J12" s="44" t="s">
        <v>305</v>
      </c>
      <c r="K12" s="44" t="s">
        <v>300</v>
      </c>
      <c r="L12" s="44" t="s">
        <v>306</v>
      </c>
      <c r="M12" s="66" t="s">
        <v>307</v>
      </c>
      <c r="N12" s="67" t="s">
        <v>181</v>
      </c>
      <c r="O12" s="68">
        <v>2</v>
      </c>
      <c r="P12" s="40">
        <v>1714707.17</v>
      </c>
      <c r="Q12" s="69">
        <v>0</v>
      </c>
      <c r="R12" s="69">
        <v>0</v>
      </c>
      <c r="S12" s="69">
        <v>0</v>
      </c>
      <c r="T12" s="41">
        <v>1909514.53</v>
      </c>
      <c r="U12" s="74"/>
      <c r="V12" s="70"/>
      <c r="W12" s="70"/>
      <c r="X12" s="39"/>
      <c r="Y12" s="38"/>
    </row>
    <row r="13" spans="1:25" ht="30" customHeight="1" x14ac:dyDescent="0.2">
      <c r="A13" s="48" t="s">
        <v>308</v>
      </c>
      <c r="B13" s="62">
        <f t="shared" si="1"/>
        <v>32025</v>
      </c>
      <c r="C13" s="75" t="s">
        <v>309</v>
      </c>
      <c r="D13" s="38">
        <v>2025</v>
      </c>
      <c r="E13" s="38" t="s">
        <v>191</v>
      </c>
      <c r="F13" s="38" t="s">
        <v>59</v>
      </c>
      <c r="G13" s="38" t="s">
        <v>59</v>
      </c>
      <c r="H13" s="44">
        <v>20</v>
      </c>
      <c r="I13" s="44">
        <v>95</v>
      </c>
      <c r="J13" s="76" t="s">
        <v>310</v>
      </c>
      <c r="K13" s="44" t="s">
        <v>300</v>
      </c>
      <c r="L13" s="44" t="s">
        <v>306</v>
      </c>
      <c r="M13" s="66" t="s">
        <v>307</v>
      </c>
      <c r="N13" s="67" t="s">
        <v>185</v>
      </c>
      <c r="O13" s="45">
        <v>1</v>
      </c>
      <c r="P13" s="104">
        <v>805070.53</v>
      </c>
      <c r="Q13" s="28"/>
      <c r="R13" s="28"/>
      <c r="S13" s="28"/>
      <c r="T13" s="41">
        <f t="shared" si="0"/>
        <v>805070.53</v>
      </c>
      <c r="U13" s="68"/>
      <c r="V13" s="46"/>
      <c r="W13" s="68"/>
      <c r="X13" s="77"/>
      <c r="Y13" s="46"/>
    </row>
    <row r="14" spans="1:25" ht="30" customHeight="1" x14ac:dyDescent="0.2">
      <c r="A14" s="48" t="s">
        <v>188</v>
      </c>
      <c r="B14" s="62">
        <f t="shared" si="1"/>
        <v>42025</v>
      </c>
      <c r="C14" s="75" t="s">
        <v>189</v>
      </c>
      <c r="D14" s="38">
        <v>2025</v>
      </c>
      <c r="E14" s="38" t="s">
        <v>191</v>
      </c>
      <c r="F14" s="38" t="s">
        <v>59</v>
      </c>
      <c r="G14" s="38" t="s">
        <v>59</v>
      </c>
      <c r="H14" s="44">
        <v>20</v>
      </c>
      <c r="I14" s="44">
        <v>95</v>
      </c>
      <c r="J14" s="76" t="s">
        <v>311</v>
      </c>
      <c r="K14" s="44" t="s">
        <v>300</v>
      </c>
      <c r="L14" s="44" t="s">
        <v>306</v>
      </c>
      <c r="M14" s="66" t="s">
        <v>307</v>
      </c>
      <c r="N14" s="67" t="s">
        <v>190</v>
      </c>
      <c r="O14" s="78">
        <v>1</v>
      </c>
      <c r="P14" s="41">
        <v>300000</v>
      </c>
      <c r="Q14" s="41">
        <v>0</v>
      </c>
      <c r="R14" s="28"/>
      <c r="S14" s="28"/>
      <c r="T14" s="41">
        <v>330000</v>
      </c>
      <c r="U14" s="68"/>
      <c r="V14" s="46"/>
      <c r="W14" s="68"/>
      <c r="X14" s="77"/>
      <c r="Y14" s="46"/>
    </row>
    <row r="15" spans="1:25" ht="30" customHeight="1" x14ac:dyDescent="0.2">
      <c r="A15" s="48" t="s">
        <v>312</v>
      </c>
      <c r="B15" s="62">
        <f t="shared" si="1"/>
        <v>52025</v>
      </c>
      <c r="C15" s="79" t="s">
        <v>313</v>
      </c>
      <c r="D15" s="38">
        <v>2025</v>
      </c>
      <c r="E15" s="73" t="s">
        <v>191</v>
      </c>
      <c r="F15" s="38" t="s">
        <v>59</v>
      </c>
      <c r="G15" s="38" t="s">
        <v>59</v>
      </c>
      <c r="H15" s="44">
        <v>20</v>
      </c>
      <c r="I15" s="44">
        <v>95</v>
      </c>
      <c r="J15" s="76" t="s">
        <v>314</v>
      </c>
      <c r="K15" s="44" t="s">
        <v>300</v>
      </c>
      <c r="L15" s="44" t="s">
        <v>306</v>
      </c>
      <c r="M15" s="66" t="s">
        <v>307</v>
      </c>
      <c r="N15" s="102" t="s">
        <v>315</v>
      </c>
      <c r="O15" s="78">
        <v>1</v>
      </c>
      <c r="P15" s="41"/>
      <c r="Q15" s="41">
        <v>0</v>
      </c>
      <c r="R15" s="28"/>
      <c r="S15" s="28"/>
      <c r="T15" s="41">
        <v>547207.98</v>
      </c>
      <c r="U15" s="68"/>
      <c r="V15" s="46"/>
      <c r="W15" s="68"/>
      <c r="X15" s="77"/>
      <c r="Y15" s="46"/>
    </row>
    <row r="16" spans="1:25" ht="42" customHeight="1" x14ac:dyDescent="0.2">
      <c r="A16" s="48" t="s">
        <v>193</v>
      </c>
      <c r="B16" s="62">
        <f t="shared" si="1"/>
        <v>62025</v>
      </c>
      <c r="C16" s="80" t="s">
        <v>316</v>
      </c>
      <c r="D16" s="38">
        <v>2025</v>
      </c>
      <c r="E16" s="38" t="s">
        <v>217</v>
      </c>
      <c r="F16" s="38" t="s">
        <v>59</v>
      </c>
      <c r="G16" s="38" t="s">
        <v>59</v>
      </c>
      <c r="H16" s="38">
        <v>20</v>
      </c>
      <c r="I16" s="65" t="s">
        <v>299</v>
      </c>
      <c r="J16" s="65" t="s">
        <v>317</v>
      </c>
      <c r="K16" s="44" t="s">
        <v>300</v>
      </c>
      <c r="L16" s="65" t="s">
        <v>318</v>
      </c>
      <c r="M16" s="66" t="s">
        <v>307</v>
      </c>
      <c r="N16" s="67" t="s">
        <v>319</v>
      </c>
      <c r="O16" s="68">
        <v>1</v>
      </c>
      <c r="P16" s="103">
        <f>807905.04+117538.74+133538.74</f>
        <v>1058982.52</v>
      </c>
      <c r="Q16" s="103"/>
      <c r="R16" s="103"/>
      <c r="S16" s="103"/>
      <c r="T16" s="41">
        <f t="shared" si="0"/>
        <v>1058982.52</v>
      </c>
      <c r="U16" s="70"/>
      <c r="V16" s="70"/>
      <c r="W16" s="68"/>
      <c r="X16" s="39"/>
      <c r="Y16" s="38"/>
    </row>
    <row r="17" spans="1:25" ht="44.25" customHeight="1" x14ac:dyDescent="0.2">
      <c r="A17" s="48" t="s">
        <v>193</v>
      </c>
      <c r="B17" s="62">
        <f t="shared" si="1"/>
        <v>72025</v>
      </c>
      <c r="C17" s="80" t="s">
        <v>320</v>
      </c>
      <c r="D17" s="38">
        <v>2026</v>
      </c>
      <c r="E17" s="38" t="s">
        <v>321</v>
      </c>
      <c r="F17" s="38" t="s">
        <v>59</v>
      </c>
      <c r="G17" s="38" t="s">
        <v>59</v>
      </c>
      <c r="H17" s="38">
        <v>20</v>
      </c>
      <c r="I17" s="65" t="s">
        <v>299</v>
      </c>
      <c r="J17" s="65" t="s">
        <v>322</v>
      </c>
      <c r="K17" s="44" t="s">
        <v>300</v>
      </c>
      <c r="L17" s="65" t="s">
        <v>318</v>
      </c>
      <c r="M17" s="66" t="s">
        <v>307</v>
      </c>
      <c r="N17" s="81" t="s">
        <v>323</v>
      </c>
      <c r="O17" s="68">
        <v>3</v>
      </c>
      <c r="P17" s="103"/>
      <c r="Q17" s="103">
        <v>1317620</v>
      </c>
      <c r="R17" s="103"/>
      <c r="S17" s="103"/>
      <c r="T17" s="41">
        <f t="shared" si="0"/>
        <v>1317620</v>
      </c>
      <c r="U17" s="70"/>
      <c r="V17" s="70"/>
      <c r="W17" s="70"/>
      <c r="X17" s="39"/>
      <c r="Y17" s="38"/>
    </row>
    <row r="18" spans="1:25" ht="44.25" customHeight="1" x14ac:dyDescent="0.2">
      <c r="A18" s="48" t="s">
        <v>324</v>
      </c>
      <c r="B18" s="62">
        <f t="shared" si="1"/>
        <v>82025</v>
      </c>
      <c r="C18" s="80" t="s">
        <v>325</v>
      </c>
      <c r="D18" s="38">
        <v>2026</v>
      </c>
      <c r="E18" s="38" t="s">
        <v>321</v>
      </c>
      <c r="F18" s="38" t="s">
        <v>59</v>
      </c>
      <c r="G18" s="38" t="s">
        <v>59</v>
      </c>
      <c r="H18" s="38">
        <v>20</v>
      </c>
      <c r="I18" s="65" t="s">
        <v>299</v>
      </c>
      <c r="J18" s="65" t="s">
        <v>326</v>
      </c>
      <c r="K18" s="44" t="s">
        <v>300</v>
      </c>
      <c r="L18" s="65" t="s">
        <v>318</v>
      </c>
      <c r="M18" s="66" t="s">
        <v>307</v>
      </c>
      <c r="N18" s="81" t="s">
        <v>327</v>
      </c>
      <c r="O18" s="68">
        <v>3</v>
      </c>
      <c r="P18" s="103"/>
      <c r="Q18" s="103">
        <v>1317620</v>
      </c>
      <c r="R18" s="103"/>
      <c r="S18" s="103"/>
      <c r="T18" s="41">
        <f t="shared" si="0"/>
        <v>1317620</v>
      </c>
      <c r="U18" s="70"/>
      <c r="V18" s="70"/>
      <c r="W18" s="70"/>
      <c r="X18" s="39"/>
      <c r="Y18" s="38"/>
    </row>
    <row r="19" spans="1:25" ht="44.25" customHeight="1" x14ac:dyDescent="0.2">
      <c r="A19" s="48" t="s">
        <v>328</v>
      </c>
      <c r="B19" s="62">
        <f t="shared" si="1"/>
        <v>92025</v>
      </c>
      <c r="C19" s="80" t="s">
        <v>329</v>
      </c>
      <c r="D19" s="38">
        <v>2027</v>
      </c>
      <c r="E19" s="38" t="s">
        <v>321</v>
      </c>
      <c r="F19" s="38" t="s">
        <v>59</v>
      </c>
      <c r="G19" s="38" t="s">
        <v>59</v>
      </c>
      <c r="H19" s="38">
        <v>20</v>
      </c>
      <c r="I19" s="65" t="s">
        <v>299</v>
      </c>
      <c r="J19" s="65" t="s">
        <v>330</v>
      </c>
      <c r="K19" s="44" t="s">
        <v>300</v>
      </c>
      <c r="L19" s="65" t="s">
        <v>318</v>
      </c>
      <c r="M19" s="66" t="s">
        <v>307</v>
      </c>
      <c r="N19" s="81" t="s">
        <v>331</v>
      </c>
      <c r="O19" s="68">
        <v>3</v>
      </c>
      <c r="P19" s="103"/>
      <c r="Q19" s="103"/>
      <c r="R19" s="103"/>
      <c r="S19" s="103">
        <v>1317620</v>
      </c>
      <c r="T19" s="41">
        <f t="shared" si="0"/>
        <v>1317620</v>
      </c>
      <c r="U19" s="70"/>
      <c r="V19" s="70"/>
      <c r="W19" s="70"/>
      <c r="X19" s="39"/>
      <c r="Y19" s="38"/>
    </row>
    <row r="20" spans="1:25" ht="44.25" customHeight="1" x14ac:dyDescent="0.2">
      <c r="A20" s="48" t="s">
        <v>332</v>
      </c>
      <c r="B20" s="62">
        <f t="shared" si="1"/>
        <v>102025</v>
      </c>
      <c r="C20" s="80" t="s">
        <v>333</v>
      </c>
      <c r="D20" s="38">
        <v>2028</v>
      </c>
      <c r="E20" s="38" t="s">
        <v>321</v>
      </c>
      <c r="F20" s="38" t="s">
        <v>59</v>
      </c>
      <c r="G20" s="38" t="s">
        <v>59</v>
      </c>
      <c r="H20" s="38">
        <v>20</v>
      </c>
      <c r="I20" s="65" t="s">
        <v>299</v>
      </c>
      <c r="J20" s="65" t="s">
        <v>334</v>
      </c>
      <c r="K20" s="44" t="s">
        <v>300</v>
      </c>
      <c r="L20" s="65" t="s">
        <v>318</v>
      </c>
      <c r="M20" s="66" t="s">
        <v>307</v>
      </c>
      <c r="N20" s="81" t="s">
        <v>335</v>
      </c>
      <c r="O20" s="68">
        <v>3</v>
      </c>
      <c r="P20" s="103"/>
      <c r="Q20" s="103"/>
      <c r="R20" s="103"/>
      <c r="S20" s="103">
        <v>1317620</v>
      </c>
      <c r="T20" s="41">
        <f t="shared" si="0"/>
        <v>1317620</v>
      </c>
      <c r="U20" s="70"/>
      <c r="V20" s="70"/>
      <c r="W20" s="70"/>
      <c r="X20" s="39"/>
      <c r="Y20" s="38"/>
    </row>
    <row r="21" spans="1:25" ht="72" customHeight="1" x14ac:dyDescent="0.2">
      <c r="A21" s="48" t="s">
        <v>336</v>
      </c>
      <c r="B21" s="62">
        <f t="shared" si="1"/>
        <v>112025</v>
      </c>
      <c r="C21" s="80" t="s">
        <v>337</v>
      </c>
      <c r="D21" s="38">
        <v>2025</v>
      </c>
      <c r="E21" s="38" t="s">
        <v>199</v>
      </c>
      <c r="F21" s="38" t="s">
        <v>59</v>
      </c>
      <c r="G21" s="38" t="s">
        <v>59</v>
      </c>
      <c r="H21" s="38">
        <v>20</v>
      </c>
      <c r="I21" s="65" t="s">
        <v>299</v>
      </c>
      <c r="J21" s="65" t="s">
        <v>310</v>
      </c>
      <c r="K21" s="44" t="s">
        <v>300</v>
      </c>
      <c r="L21" s="65" t="s">
        <v>318</v>
      </c>
      <c r="M21" s="66" t="s">
        <v>307</v>
      </c>
      <c r="N21" s="82" t="s">
        <v>198</v>
      </c>
      <c r="O21" s="68">
        <v>1</v>
      </c>
      <c r="P21" s="41">
        <v>667700</v>
      </c>
      <c r="Q21" s="41">
        <v>333850</v>
      </c>
      <c r="R21" s="103"/>
      <c r="S21" s="86"/>
      <c r="T21" s="41">
        <f>P21+Q21+333850</f>
        <v>1335400</v>
      </c>
      <c r="U21" s="70"/>
      <c r="V21" s="70"/>
      <c r="W21" s="70"/>
      <c r="X21" s="39"/>
      <c r="Y21" s="38"/>
    </row>
    <row r="22" spans="1:25" ht="56.25" customHeight="1" x14ac:dyDescent="0.2">
      <c r="A22" s="48" t="s">
        <v>224</v>
      </c>
      <c r="B22" s="62">
        <f t="shared" si="1"/>
        <v>122025</v>
      </c>
      <c r="C22" s="80" t="s">
        <v>338</v>
      </c>
      <c r="D22" s="38">
        <v>2025</v>
      </c>
      <c r="E22" s="68" t="s">
        <v>339</v>
      </c>
      <c r="F22" s="38" t="s">
        <v>59</v>
      </c>
      <c r="G22" s="38" t="s">
        <v>59</v>
      </c>
      <c r="H22" s="44">
        <v>20</v>
      </c>
      <c r="I22" s="44">
        <v>95</v>
      </c>
      <c r="J22" s="65" t="s">
        <v>340</v>
      </c>
      <c r="K22" s="44" t="s">
        <v>300</v>
      </c>
      <c r="L22" s="44" t="s">
        <v>306</v>
      </c>
      <c r="M22" s="66" t="s">
        <v>307</v>
      </c>
      <c r="N22" s="82" t="s">
        <v>225</v>
      </c>
      <c r="O22" s="68">
        <v>1</v>
      </c>
      <c r="P22" s="103">
        <v>291750</v>
      </c>
      <c r="Q22" s="105"/>
      <c r="R22" s="103"/>
      <c r="S22" s="103"/>
      <c r="T22" s="41">
        <v>300000</v>
      </c>
      <c r="U22" s="70"/>
      <c r="V22" s="70"/>
      <c r="W22" s="70"/>
      <c r="X22" s="39"/>
      <c r="Y22" s="38"/>
    </row>
    <row r="23" spans="1:25" ht="42.75" customHeight="1" x14ac:dyDescent="0.2">
      <c r="A23" s="48" t="s">
        <v>228</v>
      </c>
      <c r="B23" s="62">
        <f t="shared" si="1"/>
        <v>132025</v>
      </c>
      <c r="C23" s="80" t="s">
        <v>341</v>
      </c>
      <c r="D23" s="38">
        <v>2025</v>
      </c>
      <c r="E23" s="47" t="s">
        <v>339</v>
      </c>
      <c r="F23" s="38" t="s">
        <v>59</v>
      </c>
      <c r="G23" s="38" t="s">
        <v>59</v>
      </c>
      <c r="H23" s="44">
        <v>20</v>
      </c>
      <c r="I23" s="44">
        <v>95</v>
      </c>
      <c r="J23" s="65" t="s">
        <v>342</v>
      </c>
      <c r="K23" s="44" t="s">
        <v>300</v>
      </c>
      <c r="L23" s="44" t="s">
        <v>306</v>
      </c>
      <c r="M23" s="66" t="s">
        <v>307</v>
      </c>
      <c r="N23" s="82" t="s">
        <v>229</v>
      </c>
      <c r="O23" s="68">
        <v>1</v>
      </c>
      <c r="P23" s="103">
        <v>150000</v>
      </c>
      <c r="Q23" s="103"/>
      <c r="R23" s="103"/>
      <c r="S23" s="103"/>
      <c r="T23" s="41">
        <v>400000</v>
      </c>
      <c r="U23" s="70"/>
      <c r="V23" s="70"/>
      <c r="W23" s="70"/>
      <c r="X23" s="39"/>
      <c r="Y23" s="38"/>
    </row>
    <row r="24" spans="1:25" ht="51.75" customHeight="1" x14ac:dyDescent="0.2">
      <c r="A24" s="48" t="s">
        <v>201</v>
      </c>
      <c r="B24" s="62">
        <f t="shared" si="1"/>
        <v>142025</v>
      </c>
      <c r="C24" s="80" t="s">
        <v>202</v>
      </c>
      <c r="D24" s="38">
        <v>2025</v>
      </c>
      <c r="E24" s="68" t="s">
        <v>343</v>
      </c>
      <c r="F24" s="38" t="s">
        <v>59</v>
      </c>
      <c r="G24" s="38" t="s">
        <v>59</v>
      </c>
      <c r="H24" s="38">
        <v>20</v>
      </c>
      <c r="I24" s="64" t="s">
        <v>299</v>
      </c>
      <c r="J24" s="38" t="s">
        <v>310</v>
      </c>
      <c r="K24" s="44" t="s">
        <v>300</v>
      </c>
      <c r="L24" s="65" t="s">
        <v>301</v>
      </c>
      <c r="M24" s="66" t="s">
        <v>302</v>
      </c>
      <c r="N24" s="82" t="s">
        <v>203</v>
      </c>
      <c r="O24" s="68">
        <v>2</v>
      </c>
      <c r="P24" s="103">
        <v>3060987.65</v>
      </c>
      <c r="Q24" s="103"/>
      <c r="R24" s="103"/>
      <c r="S24" s="103"/>
      <c r="T24" s="103">
        <v>3396000</v>
      </c>
      <c r="U24" s="70"/>
      <c r="V24" s="70"/>
      <c r="W24" s="70"/>
      <c r="X24" s="39"/>
      <c r="Y24" s="38"/>
    </row>
    <row r="25" spans="1:25" ht="51.75" customHeight="1" x14ac:dyDescent="0.2">
      <c r="A25" s="48" t="s">
        <v>344</v>
      </c>
      <c r="B25" s="62">
        <f t="shared" si="1"/>
        <v>152025</v>
      </c>
      <c r="C25" s="80" t="s">
        <v>207</v>
      </c>
      <c r="D25" s="38">
        <v>2025</v>
      </c>
      <c r="E25" s="73" t="s">
        <v>191</v>
      </c>
      <c r="F25" s="38" t="s">
        <v>59</v>
      </c>
      <c r="G25" s="38" t="s">
        <v>59</v>
      </c>
      <c r="H25" s="44">
        <v>20</v>
      </c>
      <c r="I25" s="44">
        <v>95</v>
      </c>
      <c r="J25" s="83" t="s">
        <v>345</v>
      </c>
      <c r="K25" s="44" t="s">
        <v>300</v>
      </c>
      <c r="L25" s="44" t="s">
        <v>306</v>
      </c>
      <c r="M25" s="66" t="s">
        <v>307</v>
      </c>
      <c r="N25" s="82" t="s">
        <v>208</v>
      </c>
      <c r="O25" s="68">
        <v>1</v>
      </c>
      <c r="P25" s="103">
        <v>552156.91</v>
      </c>
      <c r="Q25" s="103"/>
      <c r="R25" s="103"/>
      <c r="S25" s="103"/>
      <c r="T25" s="41">
        <f t="shared" ref="T25:T32" si="2">SUM(P25:S25)</f>
        <v>552156.91</v>
      </c>
      <c r="U25" s="70"/>
      <c r="V25" s="70"/>
      <c r="W25" s="70"/>
      <c r="X25" s="39"/>
      <c r="Y25" s="38"/>
    </row>
    <row r="26" spans="1:25" ht="51.75" customHeight="1" x14ac:dyDescent="0.2">
      <c r="A26" s="48" t="s">
        <v>210</v>
      </c>
      <c r="B26" s="62">
        <f t="shared" si="1"/>
        <v>162025</v>
      </c>
      <c r="C26" s="80" t="s">
        <v>211</v>
      </c>
      <c r="D26" s="38">
        <v>2025</v>
      </c>
      <c r="E26" s="68" t="s">
        <v>191</v>
      </c>
      <c r="F26" s="38" t="s">
        <v>59</v>
      </c>
      <c r="G26" s="38" t="s">
        <v>59</v>
      </c>
      <c r="H26" s="44">
        <v>20</v>
      </c>
      <c r="I26" s="44">
        <v>95</v>
      </c>
      <c r="J26" s="83" t="s">
        <v>346</v>
      </c>
      <c r="K26" s="44" t="s">
        <v>300</v>
      </c>
      <c r="L26" s="44" t="s">
        <v>306</v>
      </c>
      <c r="M26" s="66" t="s">
        <v>307</v>
      </c>
      <c r="N26" s="82" t="s">
        <v>212</v>
      </c>
      <c r="O26" s="68">
        <v>1</v>
      </c>
      <c r="P26" s="103">
        <v>281030.21999999997</v>
      </c>
      <c r="Q26" s="103"/>
      <c r="R26" s="103"/>
      <c r="S26" s="103"/>
      <c r="T26" s="41">
        <f t="shared" si="2"/>
        <v>281030.21999999997</v>
      </c>
      <c r="U26" s="70"/>
      <c r="V26" s="70"/>
      <c r="W26" s="70"/>
      <c r="X26" s="39"/>
      <c r="Y26" s="38"/>
    </row>
    <row r="27" spans="1:25" ht="51.75" customHeight="1" x14ac:dyDescent="0.2">
      <c r="A27" s="48" t="s">
        <v>347</v>
      </c>
      <c r="B27" s="62">
        <f t="shared" si="1"/>
        <v>172025</v>
      </c>
      <c r="C27" s="80" t="s">
        <v>348</v>
      </c>
      <c r="D27" s="38">
        <v>2026</v>
      </c>
      <c r="E27" s="68" t="s">
        <v>191</v>
      </c>
      <c r="F27" s="38" t="s">
        <v>59</v>
      </c>
      <c r="G27" s="38" t="s">
        <v>59</v>
      </c>
      <c r="H27" s="38">
        <v>20</v>
      </c>
      <c r="I27" s="64">
        <v>95</v>
      </c>
      <c r="J27" s="83" t="s">
        <v>345</v>
      </c>
      <c r="K27" s="44" t="s">
        <v>300</v>
      </c>
      <c r="L27" s="65" t="s">
        <v>306</v>
      </c>
      <c r="M27" s="66" t="s">
        <v>307</v>
      </c>
      <c r="N27" s="81" t="s">
        <v>349</v>
      </c>
      <c r="O27" s="68">
        <v>2</v>
      </c>
      <c r="P27" s="103"/>
      <c r="Q27" s="103">
        <v>430000</v>
      </c>
      <c r="R27" s="103"/>
      <c r="S27" s="103"/>
      <c r="T27" s="41">
        <f t="shared" si="2"/>
        <v>430000</v>
      </c>
      <c r="U27" s="70"/>
      <c r="V27" s="70"/>
      <c r="W27" s="70"/>
      <c r="X27" s="39"/>
      <c r="Y27" s="38"/>
    </row>
    <row r="28" spans="1:25" ht="64.5" customHeight="1" x14ac:dyDescent="0.2">
      <c r="A28" s="48" t="s">
        <v>214</v>
      </c>
      <c r="B28" s="62">
        <f t="shared" si="1"/>
        <v>182025</v>
      </c>
      <c r="C28" s="80" t="s">
        <v>215</v>
      </c>
      <c r="D28" s="38">
        <v>2024</v>
      </c>
      <c r="E28" s="68" t="s">
        <v>217</v>
      </c>
      <c r="F28" s="38" t="s">
        <v>59</v>
      </c>
      <c r="G28" s="38" t="s">
        <v>59</v>
      </c>
      <c r="H28" s="38">
        <v>20</v>
      </c>
      <c r="I28" s="64" t="s">
        <v>299</v>
      </c>
      <c r="J28" s="38" t="s">
        <v>310</v>
      </c>
      <c r="K28" s="44" t="s">
        <v>300</v>
      </c>
      <c r="L28" s="65" t="s">
        <v>350</v>
      </c>
      <c r="M28" s="66" t="s">
        <v>307</v>
      </c>
      <c r="N28" s="82" t="s">
        <v>216</v>
      </c>
      <c r="O28" s="68">
        <v>1</v>
      </c>
      <c r="P28" s="103">
        <v>623072.26</v>
      </c>
      <c r="Q28" s="103"/>
      <c r="R28" s="103"/>
      <c r="S28" s="103"/>
      <c r="T28" s="41">
        <f t="shared" si="2"/>
        <v>623072.26</v>
      </c>
      <c r="U28" s="70"/>
      <c r="V28" s="70"/>
      <c r="W28" s="70"/>
      <c r="X28" s="39"/>
      <c r="Y28" s="38"/>
    </row>
    <row r="29" spans="1:25" ht="50.45" customHeight="1" x14ac:dyDescent="0.2">
      <c r="A29" s="48" t="s">
        <v>232</v>
      </c>
      <c r="B29" s="62">
        <f t="shared" si="1"/>
        <v>192025</v>
      </c>
      <c r="C29" s="80" t="s">
        <v>351</v>
      </c>
      <c r="D29" s="38">
        <v>2025</v>
      </c>
      <c r="E29" s="68" t="s">
        <v>191</v>
      </c>
      <c r="F29" s="38" t="s">
        <v>59</v>
      </c>
      <c r="G29" s="38" t="s">
        <v>59</v>
      </c>
      <c r="H29" s="38">
        <v>20</v>
      </c>
      <c r="I29" s="64" t="s">
        <v>299</v>
      </c>
      <c r="J29" s="38">
        <v>95044</v>
      </c>
      <c r="K29" s="44" t="s">
        <v>300</v>
      </c>
      <c r="L29" s="65" t="s">
        <v>318</v>
      </c>
      <c r="M29" s="66" t="s">
        <v>307</v>
      </c>
      <c r="N29" s="82" t="s">
        <v>233</v>
      </c>
      <c r="O29" s="68">
        <v>1</v>
      </c>
      <c r="P29" s="103">
        <v>1935000</v>
      </c>
      <c r="Q29" s="103">
        <v>65000</v>
      </c>
      <c r="R29" s="103"/>
      <c r="S29" s="103"/>
      <c r="T29" s="41">
        <v>2000000</v>
      </c>
      <c r="U29" s="70"/>
      <c r="V29" s="70"/>
      <c r="W29" s="70"/>
      <c r="X29" s="39"/>
      <c r="Y29" s="38"/>
    </row>
    <row r="30" spans="1:25" ht="40.15" customHeight="1" x14ac:dyDescent="0.2">
      <c r="A30" s="48" t="s">
        <v>352</v>
      </c>
      <c r="B30" s="62">
        <f t="shared" si="1"/>
        <v>202025</v>
      </c>
      <c r="C30" s="80" t="s">
        <v>353</v>
      </c>
      <c r="D30" s="38">
        <v>2026</v>
      </c>
      <c r="E30" s="68" t="s">
        <v>217</v>
      </c>
      <c r="F30" s="38" t="s">
        <v>59</v>
      </c>
      <c r="G30" s="38" t="s">
        <v>59</v>
      </c>
      <c r="H30" s="38">
        <v>20</v>
      </c>
      <c r="I30" s="64" t="s">
        <v>299</v>
      </c>
      <c r="J30" s="38" t="s">
        <v>310</v>
      </c>
      <c r="K30" s="44" t="s">
        <v>300</v>
      </c>
      <c r="L30" s="65" t="s">
        <v>350</v>
      </c>
      <c r="M30" s="66" t="s">
        <v>307</v>
      </c>
      <c r="N30" s="84" t="s">
        <v>464</v>
      </c>
      <c r="O30" s="68">
        <v>1</v>
      </c>
      <c r="P30" s="103"/>
      <c r="Q30" s="86"/>
      <c r="R30" s="103">
        <v>1400000</v>
      </c>
      <c r="S30" s="103">
        <v>800000</v>
      </c>
      <c r="T30" s="41">
        <f t="shared" si="2"/>
        <v>2200000</v>
      </c>
      <c r="U30" s="70"/>
      <c r="V30" s="70"/>
      <c r="W30" s="70"/>
      <c r="X30" s="39"/>
      <c r="Y30" s="38"/>
    </row>
    <row r="31" spans="1:25" ht="44.45" customHeight="1" x14ac:dyDescent="0.2">
      <c r="A31" s="48" t="s">
        <v>354</v>
      </c>
      <c r="B31" s="62">
        <f t="shared" si="1"/>
        <v>212025</v>
      </c>
      <c r="C31" s="80" t="s">
        <v>355</v>
      </c>
      <c r="D31" s="38">
        <v>2025</v>
      </c>
      <c r="E31" s="68" t="s">
        <v>199</v>
      </c>
      <c r="F31" s="38" t="s">
        <v>59</v>
      </c>
      <c r="G31" s="38" t="s">
        <v>59</v>
      </c>
      <c r="H31" s="38">
        <v>20</v>
      </c>
      <c r="I31" s="64" t="s">
        <v>299</v>
      </c>
      <c r="J31" s="38" t="s">
        <v>310</v>
      </c>
      <c r="K31" s="44" t="s">
        <v>300</v>
      </c>
      <c r="L31" s="65" t="s">
        <v>318</v>
      </c>
      <c r="M31" s="66" t="s">
        <v>307</v>
      </c>
      <c r="N31" s="81" t="s">
        <v>356</v>
      </c>
      <c r="O31" s="68">
        <v>1</v>
      </c>
      <c r="P31" s="103"/>
      <c r="Q31" s="103">
        <v>1329573.67</v>
      </c>
      <c r="R31" s="103">
        <f>4262887.95/3</f>
        <v>1420962.6500000001</v>
      </c>
      <c r="S31" s="103">
        <f>1420962.65*2</f>
        <v>2841925.3</v>
      </c>
      <c r="T31" s="41">
        <f t="shared" si="2"/>
        <v>5592461.6200000001</v>
      </c>
      <c r="U31" s="70"/>
      <c r="V31" s="70"/>
      <c r="W31" s="70"/>
      <c r="X31" s="39"/>
      <c r="Y31" s="38"/>
    </row>
    <row r="32" spans="1:25" ht="46.15" customHeight="1" x14ac:dyDescent="0.2">
      <c r="A32" s="48" t="s">
        <v>245</v>
      </c>
      <c r="B32" s="62">
        <f t="shared" si="1"/>
        <v>222025</v>
      </c>
      <c r="C32" s="80" t="s">
        <v>357</v>
      </c>
      <c r="D32" s="38">
        <v>2025</v>
      </c>
      <c r="E32" s="68" t="s">
        <v>217</v>
      </c>
      <c r="F32" s="38" t="s">
        <v>59</v>
      </c>
      <c r="G32" s="38" t="s">
        <v>59</v>
      </c>
      <c r="H32" s="38">
        <v>20</v>
      </c>
      <c r="I32" s="64" t="s">
        <v>299</v>
      </c>
      <c r="J32" s="38" t="s">
        <v>310</v>
      </c>
      <c r="K32" s="44" t="s">
        <v>300</v>
      </c>
      <c r="L32" s="65" t="s">
        <v>318</v>
      </c>
      <c r="M32" s="66" t="s">
        <v>307</v>
      </c>
      <c r="N32" s="82" t="s">
        <v>358</v>
      </c>
      <c r="O32" s="68">
        <v>1</v>
      </c>
      <c r="P32" s="103">
        <v>159858</v>
      </c>
      <c r="Q32" s="103">
        <v>153629</v>
      </c>
      <c r="R32" s="103">
        <v>167332</v>
      </c>
      <c r="S32" s="103">
        <f>171622+188231</f>
        <v>359853</v>
      </c>
      <c r="T32" s="41">
        <f t="shared" si="2"/>
        <v>840672</v>
      </c>
      <c r="U32" s="70"/>
      <c r="V32" s="70"/>
      <c r="W32" s="70"/>
      <c r="X32" s="39"/>
      <c r="Y32" s="38"/>
    </row>
    <row r="33" spans="1:25" ht="54.6" customHeight="1" x14ac:dyDescent="0.2">
      <c r="A33" s="48" t="s">
        <v>219</v>
      </c>
      <c r="B33" s="62">
        <f t="shared" si="1"/>
        <v>232025</v>
      </c>
      <c r="C33" s="80" t="s">
        <v>220</v>
      </c>
      <c r="D33" s="38">
        <v>2024</v>
      </c>
      <c r="E33" s="68" t="s">
        <v>191</v>
      </c>
      <c r="F33" s="38" t="s">
        <v>59</v>
      </c>
      <c r="G33" s="38" t="s">
        <v>59</v>
      </c>
      <c r="H33" s="38">
        <v>20</v>
      </c>
      <c r="I33" s="64">
        <v>95</v>
      </c>
      <c r="J33" s="38" t="s">
        <v>310</v>
      </c>
      <c r="K33" s="44" t="s">
        <v>300</v>
      </c>
      <c r="L33" s="65" t="s">
        <v>359</v>
      </c>
      <c r="M33" s="66" t="s">
        <v>307</v>
      </c>
      <c r="N33" s="82" t="s">
        <v>221</v>
      </c>
      <c r="O33" s="68">
        <v>1</v>
      </c>
      <c r="P33" s="103">
        <v>519861.29</v>
      </c>
      <c r="Q33" s="103"/>
      <c r="R33" s="103"/>
      <c r="S33" s="103"/>
      <c r="T33" s="103">
        <v>1039722.58</v>
      </c>
      <c r="U33" s="70"/>
      <c r="V33" s="70"/>
      <c r="W33" s="70"/>
      <c r="X33" s="39"/>
      <c r="Y33" s="38"/>
    </row>
    <row r="34" spans="1:25" ht="41.45" customHeight="1" x14ac:dyDescent="0.2">
      <c r="A34" s="48" t="s">
        <v>360</v>
      </c>
      <c r="B34" s="62">
        <f t="shared" si="1"/>
        <v>242025</v>
      </c>
      <c r="C34" s="80" t="s">
        <v>361</v>
      </c>
      <c r="D34" s="38">
        <v>2025</v>
      </c>
      <c r="E34" s="68" t="s">
        <v>191</v>
      </c>
      <c r="F34" s="38" t="s">
        <v>59</v>
      </c>
      <c r="G34" s="38" t="s">
        <v>59</v>
      </c>
      <c r="H34" s="38">
        <v>20</v>
      </c>
      <c r="I34" s="64">
        <v>95</v>
      </c>
      <c r="J34" s="38" t="s">
        <v>310</v>
      </c>
      <c r="K34" s="44" t="s">
        <v>300</v>
      </c>
      <c r="L34" s="44" t="s">
        <v>306</v>
      </c>
      <c r="M34" s="66" t="s">
        <v>307</v>
      </c>
      <c r="N34" s="81" t="s">
        <v>362</v>
      </c>
      <c r="O34" s="68">
        <v>2</v>
      </c>
      <c r="P34" s="103"/>
      <c r="Q34" s="103">
        <v>1559583.88</v>
      </c>
      <c r="R34" s="103">
        <f>Q34</f>
        <v>1559583.88</v>
      </c>
      <c r="S34" s="103">
        <f>Q34*2</f>
        <v>3119167.76</v>
      </c>
      <c r="T34" s="41">
        <f>SUM(Q34:S34)</f>
        <v>6238335.5199999996</v>
      </c>
      <c r="U34" s="70"/>
      <c r="V34" s="70"/>
      <c r="W34" s="70"/>
      <c r="X34" s="39"/>
      <c r="Y34" s="38"/>
    </row>
    <row r="35" spans="1:25" ht="39" customHeight="1" x14ac:dyDescent="0.2">
      <c r="A35" s="48" t="s">
        <v>363</v>
      </c>
      <c r="B35" s="62">
        <f t="shared" si="1"/>
        <v>252025</v>
      </c>
      <c r="C35" s="80" t="s">
        <v>364</v>
      </c>
      <c r="D35" s="38">
        <v>2026</v>
      </c>
      <c r="E35" s="68" t="s">
        <v>321</v>
      </c>
      <c r="F35" s="38" t="s">
        <v>59</v>
      </c>
      <c r="G35" s="38" t="s">
        <v>59</v>
      </c>
      <c r="H35" s="38">
        <v>20</v>
      </c>
      <c r="I35" s="64">
        <v>95</v>
      </c>
      <c r="J35" s="38" t="s">
        <v>310</v>
      </c>
      <c r="K35" s="44" t="s">
        <v>300</v>
      </c>
      <c r="L35" s="38" t="s">
        <v>350</v>
      </c>
      <c r="M35" s="38" t="s">
        <v>365</v>
      </c>
      <c r="N35" s="81" t="s">
        <v>366</v>
      </c>
      <c r="O35" s="68">
        <v>3</v>
      </c>
      <c r="P35" s="103"/>
      <c r="Q35" s="103"/>
      <c r="R35" s="103">
        <v>2000000</v>
      </c>
      <c r="S35" s="103"/>
      <c r="T35" s="41">
        <f>SUM(P35:S35)</f>
        <v>2000000</v>
      </c>
      <c r="U35" s="70"/>
      <c r="V35" s="70"/>
      <c r="W35" s="70"/>
      <c r="X35" s="39"/>
      <c r="Y35" s="38"/>
    </row>
    <row r="36" spans="1:25" ht="39" customHeight="1" x14ac:dyDescent="0.2">
      <c r="A36" s="48" t="s">
        <v>236</v>
      </c>
      <c r="B36" s="62">
        <f t="shared" si="1"/>
        <v>262025</v>
      </c>
      <c r="C36" s="80" t="s">
        <v>367</v>
      </c>
      <c r="D36" s="38">
        <v>2025</v>
      </c>
      <c r="E36" s="68" t="s">
        <v>368</v>
      </c>
      <c r="F36" s="38" t="s">
        <v>59</v>
      </c>
      <c r="G36" s="38" t="s">
        <v>59</v>
      </c>
      <c r="H36" s="38">
        <v>20</v>
      </c>
      <c r="I36" s="64" t="s">
        <v>299</v>
      </c>
      <c r="J36" s="64" t="s">
        <v>317</v>
      </c>
      <c r="K36" s="44" t="s">
        <v>300</v>
      </c>
      <c r="L36" s="65" t="s">
        <v>306</v>
      </c>
      <c r="M36" s="66" t="s">
        <v>307</v>
      </c>
      <c r="N36" s="82" t="s">
        <v>369</v>
      </c>
      <c r="O36" s="68">
        <v>1</v>
      </c>
      <c r="P36" s="41">
        <v>421368.71</v>
      </c>
      <c r="Q36" s="103"/>
      <c r="R36" s="103"/>
      <c r="S36" s="103"/>
      <c r="T36" s="41">
        <v>500000</v>
      </c>
      <c r="U36" s="70"/>
      <c r="V36" s="70"/>
      <c r="W36" s="70"/>
      <c r="X36" s="39"/>
      <c r="Y36" s="38"/>
    </row>
    <row r="37" spans="1:25" ht="39" customHeight="1" x14ac:dyDescent="0.2">
      <c r="A37" s="48" t="s">
        <v>239</v>
      </c>
      <c r="B37" s="62">
        <f t="shared" si="1"/>
        <v>272025</v>
      </c>
      <c r="C37" s="80" t="s">
        <v>370</v>
      </c>
      <c r="D37" s="38">
        <v>2025</v>
      </c>
      <c r="E37" s="68" t="s">
        <v>217</v>
      </c>
      <c r="F37" s="38" t="s">
        <v>59</v>
      </c>
      <c r="G37" s="38" t="s">
        <v>59</v>
      </c>
      <c r="H37" s="38">
        <v>20</v>
      </c>
      <c r="I37" s="64" t="s">
        <v>299</v>
      </c>
      <c r="J37" s="38" t="s">
        <v>310</v>
      </c>
      <c r="K37" s="44" t="s">
        <v>300</v>
      </c>
      <c r="L37" s="65" t="s">
        <v>318</v>
      </c>
      <c r="M37" s="66" t="s">
        <v>307</v>
      </c>
      <c r="N37" s="82" t="s">
        <v>371</v>
      </c>
      <c r="O37" s="68">
        <v>1</v>
      </c>
      <c r="P37" s="103">
        <v>1224000</v>
      </c>
      <c r="Q37" s="103">
        <v>2328514.7999999998</v>
      </c>
      <c r="R37" s="103">
        <v>1500000</v>
      </c>
      <c r="S37" s="103"/>
      <c r="T37" s="41">
        <v>5052514.8</v>
      </c>
      <c r="U37" s="70"/>
      <c r="V37" s="70"/>
      <c r="W37" s="70"/>
      <c r="X37" s="39"/>
      <c r="Y37" s="38"/>
    </row>
    <row r="38" spans="1:25" ht="38.450000000000003" customHeight="1" x14ac:dyDescent="0.2">
      <c r="A38" s="48" t="s">
        <v>372</v>
      </c>
      <c r="B38" s="62">
        <f t="shared" si="1"/>
        <v>282025</v>
      </c>
      <c r="C38" s="80" t="s">
        <v>215</v>
      </c>
      <c r="D38" s="38">
        <v>2026</v>
      </c>
      <c r="E38" s="68" t="s">
        <v>343</v>
      </c>
      <c r="F38" s="38" t="s">
        <v>59</v>
      </c>
      <c r="G38" s="38" t="s">
        <v>59</v>
      </c>
      <c r="H38" s="38">
        <v>20</v>
      </c>
      <c r="I38" s="64">
        <v>95</v>
      </c>
      <c r="J38" s="83" t="s">
        <v>345</v>
      </c>
      <c r="K38" s="44" t="s">
        <v>300</v>
      </c>
      <c r="L38" s="65" t="s">
        <v>306</v>
      </c>
      <c r="M38" s="66" t="s">
        <v>307</v>
      </c>
      <c r="N38" s="81" t="s">
        <v>373</v>
      </c>
      <c r="O38" s="68">
        <v>2</v>
      </c>
      <c r="P38" s="103"/>
      <c r="Q38" s="103">
        <v>2000000</v>
      </c>
      <c r="R38" s="103"/>
      <c r="S38" s="103"/>
      <c r="T38" s="41">
        <f>SUM(P38:S38)</f>
        <v>2000000</v>
      </c>
      <c r="U38" s="70"/>
      <c r="V38" s="70"/>
      <c r="W38" s="70"/>
      <c r="X38" s="39"/>
      <c r="Y38" s="38"/>
    </row>
    <row r="39" spans="1:25" ht="38.450000000000003" customHeight="1" x14ac:dyDescent="0.2">
      <c r="A39" s="48" t="s">
        <v>403</v>
      </c>
      <c r="B39" s="62">
        <v>312025</v>
      </c>
      <c r="C39" s="80" t="s">
        <v>402</v>
      </c>
      <c r="D39" s="38">
        <v>2025</v>
      </c>
      <c r="E39" s="68" t="s">
        <v>368</v>
      </c>
      <c r="F39" s="38" t="s">
        <v>59</v>
      </c>
      <c r="G39" s="38" t="s">
        <v>59</v>
      </c>
      <c r="H39" s="38">
        <v>20</v>
      </c>
      <c r="I39" s="64">
        <v>95</v>
      </c>
      <c r="J39" s="83" t="s">
        <v>317</v>
      </c>
      <c r="K39" s="44" t="s">
        <v>300</v>
      </c>
      <c r="L39" s="65" t="s">
        <v>318</v>
      </c>
      <c r="M39" s="66" t="s">
        <v>307</v>
      </c>
      <c r="N39" s="81" t="s">
        <v>401</v>
      </c>
      <c r="O39" s="68">
        <v>1</v>
      </c>
      <c r="P39" s="103">
        <v>666072.42000000004</v>
      </c>
      <c r="Q39" s="103"/>
      <c r="R39" s="103"/>
      <c r="S39" s="103"/>
      <c r="T39" s="103">
        <v>666072.42000000004</v>
      </c>
      <c r="U39" s="70"/>
      <c r="V39" s="70"/>
      <c r="W39" s="70"/>
      <c r="X39" s="39"/>
      <c r="Y39" s="38"/>
    </row>
    <row r="40" spans="1:25" ht="38.450000000000003" customHeight="1" x14ac:dyDescent="0.2">
      <c r="A40" s="48" t="s">
        <v>248</v>
      </c>
      <c r="B40" s="62">
        <f>B38+10000</f>
        <v>292025</v>
      </c>
      <c r="C40" s="80" t="s">
        <v>249</v>
      </c>
      <c r="D40" s="38">
        <v>2025</v>
      </c>
      <c r="E40" s="68" t="s">
        <v>217</v>
      </c>
      <c r="F40" s="38" t="s">
        <v>59</v>
      </c>
      <c r="G40" s="38" t="s">
        <v>59</v>
      </c>
      <c r="H40" s="38">
        <v>20</v>
      </c>
      <c r="I40" s="64" t="s">
        <v>299</v>
      </c>
      <c r="J40" s="38" t="s">
        <v>310</v>
      </c>
      <c r="K40" s="44" t="s">
        <v>300</v>
      </c>
      <c r="L40" s="65" t="s">
        <v>318</v>
      </c>
      <c r="M40" s="66" t="s">
        <v>307</v>
      </c>
      <c r="N40" s="82" t="s">
        <v>374</v>
      </c>
      <c r="O40" s="68">
        <v>1</v>
      </c>
      <c r="P40" s="103">
        <v>1040000</v>
      </c>
      <c r="Q40" s="103">
        <v>2000000</v>
      </c>
      <c r="R40" s="103">
        <v>2000000</v>
      </c>
      <c r="S40" s="103"/>
      <c r="T40" s="41">
        <f>SUM(P40:S40)</f>
        <v>5040000</v>
      </c>
      <c r="U40" s="70"/>
      <c r="V40" s="70"/>
      <c r="W40" s="70"/>
      <c r="X40" s="39"/>
      <c r="Y40" s="38">
        <v>1</v>
      </c>
    </row>
    <row r="41" spans="1:25" ht="38.450000000000003" customHeight="1" x14ac:dyDescent="0.2">
      <c r="A41" s="48" t="s">
        <v>250</v>
      </c>
      <c r="B41" s="62">
        <f t="shared" si="1"/>
        <v>302025</v>
      </c>
      <c r="C41" s="85" t="s">
        <v>375</v>
      </c>
      <c r="D41" s="38">
        <v>2025</v>
      </c>
      <c r="E41" s="73" t="s">
        <v>376</v>
      </c>
      <c r="F41" s="38" t="s">
        <v>59</v>
      </c>
      <c r="G41" s="38" t="s">
        <v>59</v>
      </c>
      <c r="H41" s="44">
        <v>20</v>
      </c>
      <c r="I41" s="65" t="s">
        <v>299</v>
      </c>
      <c r="J41" s="65" t="s">
        <v>377</v>
      </c>
      <c r="K41" s="44" t="s">
        <v>300</v>
      </c>
      <c r="L41" s="65" t="s">
        <v>378</v>
      </c>
      <c r="M41" s="66" t="s">
        <v>379</v>
      </c>
      <c r="N41" s="82" t="s">
        <v>380</v>
      </c>
      <c r="O41" s="68">
        <v>1</v>
      </c>
      <c r="P41" s="41">
        <v>240000</v>
      </c>
      <c r="Q41" s="69">
        <v>0</v>
      </c>
      <c r="R41" s="69">
        <v>0</v>
      </c>
      <c r="S41" s="69">
        <v>0</v>
      </c>
      <c r="T41" s="41">
        <v>240000</v>
      </c>
      <c r="U41" s="74"/>
      <c r="V41" s="70"/>
      <c r="W41" s="70"/>
      <c r="X41" s="39"/>
      <c r="Y41" s="38">
        <v>1</v>
      </c>
    </row>
    <row r="42" spans="1:25" ht="38.450000000000003" customHeight="1" x14ac:dyDescent="0.2">
      <c r="A42" s="48" t="s">
        <v>404</v>
      </c>
      <c r="B42" s="62">
        <v>322025</v>
      </c>
      <c r="C42" s="85" t="s">
        <v>405</v>
      </c>
      <c r="D42" s="38">
        <v>2025</v>
      </c>
      <c r="E42" s="73" t="s">
        <v>217</v>
      </c>
      <c r="F42" s="38" t="s">
        <v>59</v>
      </c>
      <c r="G42" s="38" t="s">
        <v>59</v>
      </c>
      <c r="H42" s="44">
        <v>20</v>
      </c>
      <c r="I42" s="65" t="s">
        <v>299</v>
      </c>
      <c r="J42" s="65" t="s">
        <v>406</v>
      </c>
      <c r="K42" s="44" t="s">
        <v>300</v>
      </c>
      <c r="L42" s="65" t="s">
        <v>350</v>
      </c>
      <c r="M42" s="66" t="s">
        <v>307</v>
      </c>
      <c r="N42" s="152" t="s">
        <v>407</v>
      </c>
      <c r="O42" s="68">
        <v>1</v>
      </c>
      <c r="P42" s="41">
        <v>430000</v>
      </c>
      <c r="Q42" s="69">
        <v>0</v>
      </c>
      <c r="R42" s="69">
        <v>0</v>
      </c>
      <c r="S42" s="69">
        <v>0</v>
      </c>
      <c r="T42" s="41">
        <v>430000</v>
      </c>
      <c r="U42" s="74"/>
      <c r="V42" s="70"/>
      <c r="W42" s="70"/>
      <c r="X42" s="39"/>
      <c r="Y42" s="106">
        <v>1</v>
      </c>
    </row>
    <row r="43" spans="1:25" ht="38.450000000000003" customHeight="1" x14ac:dyDescent="0.2">
      <c r="A43" s="48" t="s">
        <v>409</v>
      </c>
      <c r="B43" s="62">
        <v>332025</v>
      </c>
      <c r="C43" s="85" t="s">
        <v>410</v>
      </c>
      <c r="D43" s="38">
        <v>2025</v>
      </c>
      <c r="E43" s="73" t="s">
        <v>217</v>
      </c>
      <c r="F43" s="38" t="s">
        <v>59</v>
      </c>
      <c r="G43" s="38" t="s">
        <v>59</v>
      </c>
      <c r="H43" s="44">
        <v>20</v>
      </c>
      <c r="I43" s="65" t="s">
        <v>299</v>
      </c>
      <c r="J43" s="65" t="s">
        <v>334</v>
      </c>
      <c r="K43" s="44" t="s">
        <v>300</v>
      </c>
      <c r="L43" s="65" t="s">
        <v>350</v>
      </c>
      <c r="M43" s="66" t="s">
        <v>307</v>
      </c>
      <c r="N43" s="152" t="s">
        <v>408</v>
      </c>
      <c r="O43" s="68">
        <v>1</v>
      </c>
      <c r="P43" s="41">
        <v>597287.02</v>
      </c>
      <c r="Q43" s="69"/>
      <c r="R43" s="69"/>
      <c r="S43" s="69"/>
      <c r="T43" s="41">
        <v>800000</v>
      </c>
      <c r="U43" s="74"/>
      <c r="V43" s="70"/>
      <c r="W43" s="70"/>
      <c r="X43" s="39"/>
      <c r="Y43" s="106">
        <v>1</v>
      </c>
    </row>
    <row r="44" spans="1:25" ht="38.450000000000003" customHeight="1" x14ac:dyDescent="0.2">
      <c r="A44" s="109"/>
      <c r="B44" s="110"/>
      <c r="C44" s="170" t="s">
        <v>411</v>
      </c>
      <c r="D44" s="171"/>
      <c r="E44" s="172"/>
      <c r="F44" s="111"/>
      <c r="G44" s="111"/>
      <c r="H44" s="112"/>
      <c r="I44" s="113"/>
      <c r="J44" s="113"/>
      <c r="K44" s="112"/>
      <c r="L44" s="113"/>
      <c r="M44" s="114"/>
      <c r="N44" s="122" t="s">
        <v>411</v>
      </c>
      <c r="O44" s="115"/>
      <c r="P44" s="116"/>
      <c r="Q44" s="117"/>
      <c r="R44" s="117"/>
      <c r="S44" s="117"/>
      <c r="T44" s="116"/>
      <c r="U44" s="118"/>
      <c r="V44" s="119"/>
      <c r="W44" s="119"/>
      <c r="X44" s="120"/>
      <c r="Y44" s="121"/>
    </row>
    <row r="45" spans="1:25" ht="45" customHeight="1" x14ac:dyDescent="0.2">
      <c r="A45" s="48" t="s">
        <v>412</v>
      </c>
      <c r="B45" s="62">
        <v>342025</v>
      </c>
      <c r="C45" s="85" t="s">
        <v>413</v>
      </c>
      <c r="D45" s="38">
        <v>2026</v>
      </c>
      <c r="E45" s="73" t="s">
        <v>415</v>
      </c>
      <c r="F45" s="38" t="s">
        <v>73</v>
      </c>
      <c r="G45" s="38" t="s">
        <v>59</v>
      </c>
      <c r="H45" s="44">
        <v>20</v>
      </c>
      <c r="I45" s="65" t="s">
        <v>299</v>
      </c>
      <c r="J45" s="65" t="s">
        <v>330</v>
      </c>
      <c r="K45" s="44" t="s">
        <v>416</v>
      </c>
      <c r="L45" s="65" t="s">
        <v>318</v>
      </c>
      <c r="M45" s="66" t="s">
        <v>417</v>
      </c>
      <c r="N45" s="157" t="s">
        <v>414</v>
      </c>
      <c r="O45" s="68">
        <v>2</v>
      </c>
      <c r="P45" s="41">
        <v>0</v>
      </c>
      <c r="Q45" s="69">
        <v>685000</v>
      </c>
      <c r="R45" s="69">
        <v>0</v>
      </c>
      <c r="S45" s="69">
        <v>0</v>
      </c>
      <c r="T45" s="41">
        <f>+Q45+R45+S45</f>
        <v>685000</v>
      </c>
      <c r="U45" s="74"/>
      <c r="V45" s="70"/>
      <c r="W45" s="70"/>
      <c r="X45" s="39"/>
      <c r="Y45" s="106">
        <v>2</v>
      </c>
    </row>
    <row r="46" spans="1:25" ht="38.450000000000003" customHeight="1" x14ac:dyDescent="0.2">
      <c r="A46" s="48" t="s">
        <v>418</v>
      </c>
      <c r="B46" s="62">
        <v>352025</v>
      </c>
      <c r="C46" s="85" t="s">
        <v>419</v>
      </c>
      <c r="D46" s="38">
        <v>2026</v>
      </c>
      <c r="E46" s="73" t="s">
        <v>415</v>
      </c>
      <c r="F46" s="38" t="s">
        <v>73</v>
      </c>
      <c r="G46" s="38" t="s">
        <v>59</v>
      </c>
      <c r="H46" s="44">
        <v>20</v>
      </c>
      <c r="I46" s="65" t="s">
        <v>299</v>
      </c>
      <c r="J46" s="65" t="s">
        <v>420</v>
      </c>
      <c r="K46" s="44" t="s">
        <v>416</v>
      </c>
      <c r="L46" s="65" t="s">
        <v>318</v>
      </c>
      <c r="M46" s="66" t="s">
        <v>417</v>
      </c>
      <c r="N46" s="157" t="s">
        <v>421</v>
      </c>
      <c r="O46" s="68">
        <v>2</v>
      </c>
      <c r="P46" s="41">
        <v>0</v>
      </c>
      <c r="Q46" s="69">
        <v>1049000</v>
      </c>
      <c r="R46" s="69">
        <v>0</v>
      </c>
      <c r="S46" s="69">
        <v>0</v>
      </c>
      <c r="T46" s="41">
        <f>+P46+Q46+R46+S46</f>
        <v>1049000</v>
      </c>
      <c r="U46" s="74"/>
      <c r="V46" s="70"/>
      <c r="W46" s="70"/>
      <c r="X46" s="39"/>
      <c r="Y46" s="106">
        <v>2</v>
      </c>
    </row>
    <row r="47" spans="1:25" ht="45" customHeight="1" x14ac:dyDescent="0.2">
      <c r="A47" s="48" t="s">
        <v>422</v>
      </c>
      <c r="B47" s="62">
        <v>362025</v>
      </c>
      <c r="C47" s="85" t="s">
        <v>423</v>
      </c>
      <c r="D47" s="38">
        <v>2026</v>
      </c>
      <c r="E47" s="73" t="s">
        <v>415</v>
      </c>
      <c r="F47" s="38" t="s">
        <v>73</v>
      </c>
      <c r="G47" s="38" t="s">
        <v>59</v>
      </c>
      <c r="H47" s="44">
        <v>20</v>
      </c>
      <c r="I47" s="65" t="s">
        <v>299</v>
      </c>
      <c r="J47" s="65" t="s">
        <v>322</v>
      </c>
      <c r="K47" s="44" t="s">
        <v>416</v>
      </c>
      <c r="L47" s="65" t="s">
        <v>318</v>
      </c>
      <c r="M47" s="66" t="s">
        <v>417</v>
      </c>
      <c r="N47" s="157" t="s">
        <v>424</v>
      </c>
      <c r="O47" s="68">
        <v>2</v>
      </c>
      <c r="P47" s="41">
        <v>0</v>
      </c>
      <c r="Q47" s="69">
        <v>440000</v>
      </c>
      <c r="R47" s="69">
        <v>0</v>
      </c>
      <c r="S47" s="69">
        <v>0</v>
      </c>
      <c r="T47" s="41">
        <f>+P47+Q47+R47+S47</f>
        <v>440000</v>
      </c>
      <c r="U47" s="74"/>
      <c r="V47" s="70"/>
      <c r="W47" s="70"/>
      <c r="X47" s="39"/>
      <c r="Y47" s="106">
        <v>2</v>
      </c>
    </row>
    <row r="48" spans="1:25" ht="48.75" customHeight="1" x14ac:dyDescent="0.2">
      <c r="A48" s="48" t="s">
        <v>425</v>
      </c>
      <c r="B48" s="62">
        <v>372025</v>
      </c>
      <c r="C48" s="85" t="s">
        <v>427</v>
      </c>
      <c r="D48" s="38">
        <v>2026</v>
      </c>
      <c r="E48" s="73" t="s">
        <v>415</v>
      </c>
      <c r="F48" s="38" t="s">
        <v>73</v>
      </c>
      <c r="G48" s="38" t="s">
        <v>59</v>
      </c>
      <c r="H48" s="44">
        <v>20</v>
      </c>
      <c r="I48" s="65" t="s">
        <v>299</v>
      </c>
      <c r="J48" s="65" t="s">
        <v>310</v>
      </c>
      <c r="K48" s="44" t="s">
        <v>416</v>
      </c>
      <c r="L48" s="65" t="s">
        <v>318</v>
      </c>
      <c r="M48" s="66" t="s">
        <v>417</v>
      </c>
      <c r="N48" s="157" t="s">
        <v>426</v>
      </c>
      <c r="O48" s="68">
        <v>2</v>
      </c>
      <c r="P48" s="41">
        <v>0</v>
      </c>
      <c r="Q48" s="69">
        <v>2320000</v>
      </c>
      <c r="R48" s="69">
        <v>0</v>
      </c>
      <c r="S48" s="69">
        <v>0</v>
      </c>
      <c r="T48" s="41">
        <f>+P48+Q48+R48+S48</f>
        <v>2320000</v>
      </c>
      <c r="U48" s="74"/>
      <c r="V48" s="70"/>
      <c r="W48" s="70"/>
      <c r="X48" s="39"/>
      <c r="Y48" s="106">
        <v>2</v>
      </c>
    </row>
    <row r="49" spans="1:25" ht="48.75" customHeight="1" x14ac:dyDescent="0.2">
      <c r="A49" s="109"/>
      <c r="B49" s="110"/>
      <c r="C49" s="170" t="s">
        <v>428</v>
      </c>
      <c r="D49" s="171"/>
      <c r="E49" s="172"/>
      <c r="F49" s="111"/>
      <c r="G49" s="111"/>
      <c r="H49" s="112"/>
      <c r="I49" s="113"/>
      <c r="J49" s="113"/>
      <c r="K49" s="112"/>
      <c r="L49" s="113"/>
      <c r="M49" s="114"/>
      <c r="N49" s="153" t="str">
        <f>C49</f>
        <v>Elenco lavori quarta variazione al piano triennale</v>
      </c>
      <c r="O49" s="115"/>
      <c r="P49" s="116"/>
      <c r="Q49" s="117"/>
      <c r="R49" s="117"/>
      <c r="S49" s="117"/>
      <c r="T49" s="116"/>
      <c r="U49" s="118"/>
      <c r="V49" s="119"/>
      <c r="W49" s="119"/>
      <c r="X49" s="120"/>
      <c r="Y49" s="121"/>
    </row>
    <row r="50" spans="1:25" ht="48.75" customHeight="1" x14ac:dyDescent="0.2">
      <c r="A50" s="48" t="s">
        <v>452</v>
      </c>
      <c r="B50" s="62">
        <v>38025</v>
      </c>
      <c r="C50" s="85" t="s">
        <v>465</v>
      </c>
      <c r="D50" s="38">
        <v>2025</v>
      </c>
      <c r="E50" s="73" t="s">
        <v>431</v>
      </c>
      <c r="F50" s="38" t="s">
        <v>59</v>
      </c>
      <c r="G50" s="38" t="s">
        <v>59</v>
      </c>
      <c r="H50" s="44">
        <v>20</v>
      </c>
      <c r="I50" s="65" t="s">
        <v>299</v>
      </c>
      <c r="J50" s="65" t="s">
        <v>334</v>
      </c>
      <c r="K50" s="44" t="str">
        <f>K43</f>
        <v>ITG2G</v>
      </c>
      <c r="L50" s="65" t="s">
        <v>350</v>
      </c>
      <c r="M50" s="66" t="s">
        <v>307</v>
      </c>
      <c r="N50" s="154" t="s">
        <v>429</v>
      </c>
      <c r="O50" s="68">
        <v>1</v>
      </c>
      <c r="P50" s="41">
        <v>400000</v>
      </c>
      <c r="Q50" s="69">
        <v>0</v>
      </c>
      <c r="R50" s="69">
        <v>0</v>
      </c>
      <c r="S50" s="69">
        <v>0</v>
      </c>
      <c r="T50" s="41">
        <f>SUM(P50:S50)</f>
        <v>400000</v>
      </c>
      <c r="U50" s="74"/>
      <c r="V50" s="70"/>
      <c r="W50" s="70"/>
      <c r="X50" s="39"/>
      <c r="Y50" s="106">
        <v>3</v>
      </c>
    </row>
    <row r="51" spans="1:25" ht="66" customHeight="1" x14ac:dyDescent="0.2">
      <c r="A51" s="48" t="s">
        <v>453</v>
      </c>
      <c r="B51" s="62">
        <v>39025</v>
      </c>
      <c r="C51" s="85" t="s">
        <v>466</v>
      </c>
      <c r="D51" s="38">
        <v>2026</v>
      </c>
      <c r="E51" s="73" t="s">
        <v>433</v>
      </c>
      <c r="F51" s="38" t="s">
        <v>59</v>
      </c>
      <c r="G51" s="38" t="s">
        <v>59</v>
      </c>
      <c r="H51" s="44">
        <v>20</v>
      </c>
      <c r="I51" s="65" t="s">
        <v>299</v>
      </c>
      <c r="J51" s="65" t="s">
        <v>310</v>
      </c>
      <c r="K51" s="44" t="s">
        <v>300</v>
      </c>
      <c r="L51" s="65" t="s">
        <v>350</v>
      </c>
      <c r="M51" s="66" t="s">
        <v>307</v>
      </c>
      <c r="N51" s="155" t="s">
        <v>435</v>
      </c>
      <c r="O51" s="68">
        <v>1</v>
      </c>
      <c r="P51" s="41">
        <v>1100000</v>
      </c>
      <c r="Q51" s="69">
        <v>0</v>
      </c>
      <c r="R51" s="69">
        <v>0</v>
      </c>
      <c r="S51" s="69">
        <v>0</v>
      </c>
      <c r="T51" s="41">
        <f t="shared" ref="T51:T52" si="3">SUM(P51:S51)</f>
        <v>1100000</v>
      </c>
      <c r="U51" s="74"/>
      <c r="V51" s="70"/>
      <c r="W51" s="70"/>
      <c r="X51" s="39"/>
      <c r="Y51" s="106"/>
    </row>
    <row r="52" spans="1:25" ht="41.45" customHeight="1" x14ac:dyDescent="0.2">
      <c r="A52" s="48" t="s">
        <v>454</v>
      </c>
      <c r="B52" s="62">
        <v>40025</v>
      </c>
      <c r="C52" s="85" t="s">
        <v>467</v>
      </c>
      <c r="D52" s="38">
        <v>2026</v>
      </c>
      <c r="E52" s="73" t="s">
        <v>443</v>
      </c>
      <c r="F52" s="38" t="s">
        <v>59</v>
      </c>
      <c r="G52" s="38" t="s">
        <v>59</v>
      </c>
      <c r="H52" s="44">
        <v>20</v>
      </c>
      <c r="I52" s="65" t="s">
        <v>299</v>
      </c>
      <c r="J52" s="65" t="s">
        <v>334</v>
      </c>
      <c r="K52" s="44" t="str">
        <f>K51</f>
        <v>ITG2G</v>
      </c>
      <c r="L52" s="65" t="s">
        <v>350</v>
      </c>
      <c r="M52" s="66" t="s">
        <v>307</v>
      </c>
      <c r="N52" s="156" t="s">
        <v>434</v>
      </c>
      <c r="O52" s="68">
        <v>1</v>
      </c>
      <c r="P52" s="41">
        <v>900000</v>
      </c>
      <c r="Q52" s="69">
        <v>0</v>
      </c>
      <c r="R52" s="69">
        <v>0</v>
      </c>
      <c r="S52" s="69">
        <v>0</v>
      </c>
      <c r="T52" s="41">
        <f t="shared" si="3"/>
        <v>900000</v>
      </c>
      <c r="U52" s="74"/>
      <c r="V52" s="70"/>
      <c r="W52" s="70"/>
      <c r="X52" s="39"/>
      <c r="Y52" s="106"/>
    </row>
    <row r="53" spans="1:25" ht="66" customHeight="1" x14ac:dyDescent="0.2">
      <c r="A53" s="48" t="s">
        <v>455</v>
      </c>
      <c r="B53" s="62">
        <v>41025</v>
      </c>
      <c r="C53" s="85" t="s">
        <v>468</v>
      </c>
      <c r="D53" s="38">
        <v>2026</v>
      </c>
      <c r="E53" s="73" t="s">
        <v>432</v>
      </c>
      <c r="F53" s="38" t="s">
        <v>59</v>
      </c>
      <c r="G53" s="38" t="s">
        <v>59</v>
      </c>
      <c r="H53" s="44">
        <v>20</v>
      </c>
      <c r="I53" s="65" t="s">
        <v>299</v>
      </c>
      <c r="J53" s="65" t="s">
        <v>310</v>
      </c>
      <c r="K53" s="44" t="s">
        <v>300</v>
      </c>
      <c r="L53" s="65" t="s">
        <v>350</v>
      </c>
      <c r="M53" s="66" t="s">
        <v>307</v>
      </c>
      <c r="N53" s="156" t="s">
        <v>430</v>
      </c>
      <c r="O53" s="68">
        <v>1</v>
      </c>
      <c r="P53" s="41">
        <v>710000</v>
      </c>
      <c r="Q53" s="69">
        <v>0</v>
      </c>
      <c r="R53" s="69">
        <v>0</v>
      </c>
      <c r="S53" s="69">
        <v>0</v>
      </c>
      <c r="T53" s="41">
        <f t="shared" ref="T53:T60" si="4">SUM(P53:S53)</f>
        <v>710000</v>
      </c>
      <c r="U53" s="74"/>
      <c r="V53" s="70"/>
      <c r="W53" s="70"/>
      <c r="X53" s="39"/>
      <c r="Y53" s="106"/>
    </row>
    <row r="54" spans="1:25" ht="54.6" customHeight="1" x14ac:dyDescent="0.2">
      <c r="A54" s="48" t="s">
        <v>456</v>
      </c>
      <c r="B54" s="62"/>
      <c r="C54" s="85" t="s">
        <v>469</v>
      </c>
      <c r="D54" s="38">
        <v>2026</v>
      </c>
      <c r="E54" s="73" t="s">
        <v>368</v>
      </c>
      <c r="F54" s="38" t="s">
        <v>59</v>
      </c>
      <c r="G54" s="38" t="s">
        <v>59</v>
      </c>
      <c r="H54" s="44">
        <v>20</v>
      </c>
      <c r="I54" s="65" t="s">
        <v>299</v>
      </c>
      <c r="J54" s="65" t="s">
        <v>447</v>
      </c>
      <c r="K54" s="44" t="s">
        <v>300</v>
      </c>
      <c r="L54" s="65" t="s">
        <v>350</v>
      </c>
      <c r="M54" s="66" t="s">
        <v>307</v>
      </c>
      <c r="N54" s="155" t="s">
        <v>446</v>
      </c>
      <c r="O54" s="68">
        <v>2</v>
      </c>
      <c r="P54" s="41">
        <v>0</v>
      </c>
      <c r="Q54" s="69">
        <v>2000000</v>
      </c>
      <c r="R54" s="69">
        <v>0</v>
      </c>
      <c r="S54" s="69">
        <v>0</v>
      </c>
      <c r="T54" s="41">
        <f t="shared" si="4"/>
        <v>2000000</v>
      </c>
      <c r="U54" s="74"/>
      <c r="V54" s="70"/>
      <c r="W54" s="70"/>
      <c r="X54" s="39"/>
      <c r="Y54" s="106"/>
    </row>
    <row r="55" spans="1:25" ht="66" customHeight="1" x14ac:dyDescent="0.2">
      <c r="A55" s="48" t="s">
        <v>457</v>
      </c>
      <c r="B55" s="62"/>
      <c r="C55" s="85" t="s">
        <v>469</v>
      </c>
      <c r="D55" s="38">
        <v>2026</v>
      </c>
      <c r="E55" s="73" t="s">
        <v>199</v>
      </c>
      <c r="F55" s="38" t="s">
        <v>59</v>
      </c>
      <c r="G55" s="38" t="s">
        <v>59</v>
      </c>
      <c r="H55" s="44">
        <v>20</v>
      </c>
      <c r="I55" s="65" t="s">
        <v>299</v>
      </c>
      <c r="J55" s="65" t="s">
        <v>448</v>
      </c>
      <c r="K55" s="44" t="s">
        <v>300</v>
      </c>
      <c r="L55" s="65" t="s">
        <v>350</v>
      </c>
      <c r="M55" s="66" t="s">
        <v>307</v>
      </c>
      <c r="N55" s="155" t="s">
        <v>436</v>
      </c>
      <c r="O55" s="68">
        <v>2</v>
      </c>
      <c r="P55" s="41">
        <v>0</v>
      </c>
      <c r="Q55" s="69">
        <v>0</v>
      </c>
      <c r="R55" s="69">
        <v>1100000</v>
      </c>
      <c r="S55" s="69">
        <v>0</v>
      </c>
      <c r="T55" s="41">
        <f t="shared" si="4"/>
        <v>1100000</v>
      </c>
      <c r="U55" s="74"/>
      <c r="V55" s="70"/>
      <c r="W55" s="70"/>
      <c r="X55" s="39"/>
      <c r="Y55" s="106"/>
    </row>
    <row r="56" spans="1:25" ht="47.45" customHeight="1" x14ac:dyDescent="0.2">
      <c r="A56" s="48" t="s">
        <v>458</v>
      </c>
      <c r="B56" s="62"/>
      <c r="C56" s="85" t="s">
        <v>469</v>
      </c>
      <c r="D56" s="38">
        <v>2026</v>
      </c>
      <c r="E56" s="73" t="s">
        <v>343</v>
      </c>
      <c r="F56" s="38" t="s">
        <v>59</v>
      </c>
      <c r="G56" s="38" t="s">
        <v>59</v>
      </c>
      <c r="H56" s="44">
        <v>20</v>
      </c>
      <c r="I56" s="65" t="s">
        <v>299</v>
      </c>
      <c r="J56" s="65" t="s">
        <v>330</v>
      </c>
      <c r="K56" s="44" t="s">
        <v>300</v>
      </c>
      <c r="L56" s="65" t="s">
        <v>350</v>
      </c>
      <c r="M56" s="66" t="s">
        <v>307</v>
      </c>
      <c r="N56" s="155" t="s">
        <v>437</v>
      </c>
      <c r="O56" s="68">
        <v>2</v>
      </c>
      <c r="P56" s="41">
        <v>0</v>
      </c>
      <c r="Q56" s="69">
        <v>0</v>
      </c>
      <c r="R56" s="69">
        <v>700000</v>
      </c>
      <c r="S56" s="69">
        <v>0</v>
      </c>
      <c r="T56" s="41">
        <f t="shared" si="4"/>
        <v>700000</v>
      </c>
      <c r="U56" s="74"/>
      <c r="V56" s="70"/>
      <c r="W56" s="70"/>
      <c r="X56" s="39"/>
      <c r="Y56" s="106"/>
    </row>
    <row r="57" spans="1:25" ht="64.150000000000006" customHeight="1" x14ac:dyDescent="0.2">
      <c r="A57" s="48" t="s">
        <v>459</v>
      </c>
      <c r="B57" s="62"/>
      <c r="C57" s="85" t="s">
        <v>469</v>
      </c>
      <c r="D57" s="38">
        <v>2026</v>
      </c>
      <c r="E57" s="73" t="s">
        <v>442</v>
      </c>
      <c r="F57" s="38" t="s">
        <v>59</v>
      </c>
      <c r="G57" s="38" t="s">
        <v>59</v>
      </c>
      <c r="H57" s="44">
        <v>20</v>
      </c>
      <c r="I57" s="65" t="s">
        <v>299</v>
      </c>
      <c r="J57" s="65" t="s">
        <v>449</v>
      </c>
      <c r="K57" s="44" t="s">
        <v>300</v>
      </c>
      <c r="L57" s="65" t="s">
        <v>350</v>
      </c>
      <c r="M57" s="66" t="s">
        <v>307</v>
      </c>
      <c r="N57" s="155" t="s">
        <v>438</v>
      </c>
      <c r="O57" s="68">
        <v>2</v>
      </c>
      <c r="P57" s="41"/>
      <c r="Q57" s="69"/>
      <c r="R57" s="69">
        <v>0</v>
      </c>
      <c r="S57" s="69">
        <v>2200000</v>
      </c>
      <c r="T57" s="41">
        <f t="shared" si="4"/>
        <v>2200000</v>
      </c>
      <c r="U57" s="74"/>
      <c r="V57" s="70"/>
      <c r="W57" s="70"/>
      <c r="X57" s="39"/>
      <c r="Y57" s="106"/>
    </row>
    <row r="58" spans="1:25" ht="53.45" customHeight="1" x14ac:dyDescent="0.2">
      <c r="A58" s="48" t="s">
        <v>460</v>
      </c>
      <c r="B58" s="62"/>
      <c r="C58" s="85" t="s">
        <v>469</v>
      </c>
      <c r="D58" s="38">
        <v>2027</v>
      </c>
      <c r="E58" s="73" t="s">
        <v>443</v>
      </c>
      <c r="F58" s="38" t="s">
        <v>59</v>
      </c>
      <c r="G58" s="38" t="s">
        <v>59</v>
      </c>
      <c r="H58" s="44">
        <v>20</v>
      </c>
      <c r="I58" s="65" t="s">
        <v>299</v>
      </c>
      <c r="J58" s="65" t="s">
        <v>450</v>
      </c>
      <c r="K58" s="44" t="s">
        <v>300</v>
      </c>
      <c r="L58" s="65" t="s">
        <v>350</v>
      </c>
      <c r="M58" s="66" t="s">
        <v>307</v>
      </c>
      <c r="N58" s="155" t="s">
        <v>439</v>
      </c>
      <c r="O58" s="68">
        <v>2</v>
      </c>
      <c r="P58" s="41"/>
      <c r="Q58" s="69"/>
      <c r="R58" s="69"/>
      <c r="S58" s="69">
        <v>1100000</v>
      </c>
      <c r="T58" s="41">
        <f t="shared" si="4"/>
        <v>1100000</v>
      </c>
      <c r="U58" s="74"/>
      <c r="V58" s="70"/>
      <c r="W58" s="70"/>
      <c r="X58" s="39"/>
      <c r="Y58" s="106"/>
    </row>
    <row r="59" spans="1:25" ht="55.9" customHeight="1" x14ac:dyDescent="0.2">
      <c r="A59" s="48" t="s">
        <v>462</v>
      </c>
      <c r="B59" s="62"/>
      <c r="C59" s="85" t="s">
        <v>469</v>
      </c>
      <c r="D59" s="38">
        <v>2027</v>
      </c>
      <c r="E59" s="73" t="s">
        <v>431</v>
      </c>
      <c r="F59" s="38" t="s">
        <v>59</v>
      </c>
      <c r="G59" s="38" t="s">
        <v>59</v>
      </c>
      <c r="H59" s="44">
        <v>20</v>
      </c>
      <c r="I59" s="65" t="s">
        <v>299</v>
      </c>
      <c r="J59" s="65" t="s">
        <v>451</v>
      </c>
      <c r="K59" s="44" t="s">
        <v>300</v>
      </c>
      <c r="L59" s="65" t="s">
        <v>350</v>
      </c>
      <c r="M59" s="66" t="s">
        <v>307</v>
      </c>
      <c r="N59" s="155" t="s">
        <v>440</v>
      </c>
      <c r="O59" s="68">
        <v>2</v>
      </c>
      <c r="P59" s="41"/>
      <c r="Q59" s="69"/>
      <c r="R59" s="69"/>
      <c r="S59" s="69">
        <v>950000</v>
      </c>
      <c r="T59" s="41">
        <f t="shared" si="4"/>
        <v>950000</v>
      </c>
      <c r="U59" s="74"/>
      <c r="V59" s="70"/>
      <c r="W59" s="70"/>
      <c r="X59" s="39"/>
      <c r="Y59" s="106"/>
    </row>
    <row r="60" spans="1:25" ht="48" customHeight="1" x14ac:dyDescent="0.2">
      <c r="A60" s="48" t="s">
        <v>461</v>
      </c>
      <c r="B60" s="62"/>
      <c r="C60" s="85" t="s">
        <v>469</v>
      </c>
      <c r="D60" s="38">
        <v>2027</v>
      </c>
      <c r="E60" s="73" t="s">
        <v>368</v>
      </c>
      <c r="F60" s="38" t="s">
        <v>59</v>
      </c>
      <c r="G60" s="38" t="s">
        <v>59</v>
      </c>
      <c r="H60" s="44">
        <v>20</v>
      </c>
      <c r="I60" s="65" t="s">
        <v>299</v>
      </c>
      <c r="J60" s="65" t="s">
        <v>334</v>
      </c>
      <c r="K60" s="44" t="s">
        <v>300</v>
      </c>
      <c r="L60" s="65" t="s">
        <v>350</v>
      </c>
      <c r="M60" s="66" t="s">
        <v>307</v>
      </c>
      <c r="N60" s="155" t="s">
        <v>441</v>
      </c>
      <c r="O60" s="68">
        <v>2</v>
      </c>
      <c r="P60" s="41">
        <v>0</v>
      </c>
      <c r="Q60" s="69">
        <v>0</v>
      </c>
      <c r="R60" s="69">
        <v>0</v>
      </c>
      <c r="S60" s="69">
        <v>600000</v>
      </c>
      <c r="T60" s="41">
        <f t="shared" si="4"/>
        <v>600000</v>
      </c>
      <c r="U60" s="74"/>
      <c r="V60" s="70"/>
      <c r="W60" s="70"/>
      <c r="X60" s="39"/>
      <c r="Y60" s="106"/>
    </row>
    <row r="61" spans="1:25" ht="45.6" customHeight="1" x14ac:dyDescent="0.2">
      <c r="A61" s="48" t="s">
        <v>463</v>
      </c>
      <c r="B61" s="62"/>
      <c r="C61" s="85" t="s">
        <v>470</v>
      </c>
      <c r="D61" s="38">
        <v>2026</v>
      </c>
      <c r="E61" s="73" t="s">
        <v>321</v>
      </c>
      <c r="F61" s="38" t="s">
        <v>59</v>
      </c>
      <c r="G61" s="38" t="s">
        <v>59</v>
      </c>
      <c r="H61" s="44">
        <v>20</v>
      </c>
      <c r="I61" s="65" t="s">
        <v>299</v>
      </c>
      <c r="J61" s="65" t="s">
        <v>448</v>
      </c>
      <c r="K61" s="44" t="s">
        <v>300</v>
      </c>
      <c r="L61" s="65" t="s">
        <v>350</v>
      </c>
      <c r="M61" s="66" t="s">
        <v>307</v>
      </c>
      <c r="N61" s="155" t="s">
        <v>444</v>
      </c>
      <c r="O61" s="68">
        <v>2</v>
      </c>
      <c r="P61" s="41"/>
      <c r="Q61" s="69">
        <v>0</v>
      </c>
      <c r="R61" s="69">
        <v>1000000</v>
      </c>
      <c r="S61" s="69"/>
      <c r="T61" s="41"/>
      <c r="U61" s="74"/>
      <c r="V61" s="70"/>
      <c r="W61" s="70"/>
      <c r="X61" s="39"/>
      <c r="Y61" s="106"/>
    </row>
    <row r="62" spans="1:25" ht="45.6" customHeight="1" x14ac:dyDescent="0.2">
      <c r="A62" s="109"/>
      <c r="B62" s="110"/>
      <c r="C62" s="170" t="s">
        <v>471</v>
      </c>
      <c r="D62" s="171"/>
      <c r="E62" s="172"/>
      <c r="F62" s="111"/>
      <c r="G62" s="111"/>
      <c r="H62" s="112"/>
      <c r="I62" s="113"/>
      <c r="J62" s="113"/>
      <c r="K62" s="112"/>
      <c r="L62" s="113"/>
      <c r="M62" s="114"/>
      <c r="N62" s="122" t="s">
        <v>471</v>
      </c>
      <c r="O62" s="115"/>
      <c r="P62" s="116"/>
      <c r="Q62" s="117"/>
      <c r="R62" s="117"/>
      <c r="S62" s="117"/>
      <c r="T62" s="116"/>
      <c r="U62" s="118"/>
      <c r="V62" s="119"/>
      <c r="W62" s="119"/>
      <c r="X62" s="120"/>
      <c r="Y62" s="121"/>
    </row>
    <row r="63" spans="1:25" ht="93.75" customHeight="1" x14ac:dyDescent="0.2">
      <c r="A63" s="48" t="s">
        <v>472</v>
      </c>
      <c r="B63" s="62"/>
      <c r="C63" s="38" t="s">
        <v>473</v>
      </c>
      <c r="D63" s="38">
        <v>2025</v>
      </c>
      <c r="E63" s="68" t="s">
        <v>415</v>
      </c>
      <c r="F63" s="38" t="s">
        <v>73</v>
      </c>
      <c r="G63" s="38" t="s">
        <v>59</v>
      </c>
      <c r="H63" s="38">
        <v>20</v>
      </c>
      <c r="I63" s="64" t="s">
        <v>474</v>
      </c>
      <c r="J63" s="38" t="s">
        <v>310</v>
      </c>
      <c r="K63" s="44" t="s">
        <v>416</v>
      </c>
      <c r="L63" s="38" t="s">
        <v>475</v>
      </c>
      <c r="M63" s="38">
        <v>33003</v>
      </c>
      <c r="N63" s="155" t="s">
        <v>476</v>
      </c>
      <c r="O63" s="68">
        <v>1</v>
      </c>
      <c r="P63" s="166">
        <v>500000</v>
      </c>
      <c r="Q63" s="166">
        <v>0</v>
      </c>
      <c r="R63" s="166">
        <v>0</v>
      </c>
      <c r="S63" s="166">
        <v>0</v>
      </c>
      <c r="T63" s="166">
        <v>500000</v>
      </c>
      <c r="U63" s="165"/>
      <c r="V63" s="70"/>
      <c r="W63" s="70"/>
      <c r="X63" s="70"/>
      <c r="Y63" s="38" t="s">
        <v>477</v>
      </c>
    </row>
    <row r="64" spans="1:25" ht="93.75" customHeight="1" x14ac:dyDescent="0.2">
      <c r="A64" s="48" t="s">
        <v>478</v>
      </c>
      <c r="B64" s="62"/>
      <c r="C64" s="38" t="s">
        <v>479</v>
      </c>
      <c r="D64" s="38">
        <v>2025</v>
      </c>
      <c r="E64" s="68" t="s">
        <v>415</v>
      </c>
      <c r="F64" s="38" t="s">
        <v>73</v>
      </c>
      <c r="G64" s="38" t="s">
        <v>59</v>
      </c>
      <c r="H64" s="38">
        <v>20</v>
      </c>
      <c r="I64" s="64" t="s">
        <v>474</v>
      </c>
      <c r="J64" s="38" t="s">
        <v>310</v>
      </c>
      <c r="K64" s="44" t="s">
        <v>416</v>
      </c>
      <c r="L64" s="65" t="s">
        <v>318</v>
      </c>
      <c r="M64" s="66" t="s">
        <v>417</v>
      </c>
      <c r="N64" s="155" t="s">
        <v>480</v>
      </c>
      <c r="O64" s="68">
        <v>2</v>
      </c>
      <c r="P64" s="166">
        <v>515000</v>
      </c>
      <c r="Q64" s="166">
        <v>0</v>
      </c>
      <c r="R64" s="166">
        <v>0</v>
      </c>
      <c r="S64" s="166">
        <v>0</v>
      </c>
      <c r="T64" s="166">
        <f>+P64+Q64+R64+S64</f>
        <v>515000</v>
      </c>
      <c r="U64" s="165"/>
      <c r="V64" s="70"/>
      <c r="W64" s="70"/>
      <c r="X64" s="70"/>
      <c r="Y64" s="38" t="s">
        <v>477</v>
      </c>
    </row>
    <row r="65" spans="1:25" ht="93.75" customHeight="1" x14ac:dyDescent="0.2">
      <c r="A65" s="48" t="s">
        <v>481</v>
      </c>
      <c r="B65" s="62"/>
      <c r="C65" s="38" t="s">
        <v>482</v>
      </c>
      <c r="D65" s="38">
        <v>2026</v>
      </c>
      <c r="E65" s="68" t="s">
        <v>483</v>
      </c>
      <c r="F65" s="38" t="s">
        <v>73</v>
      </c>
      <c r="G65" s="38" t="s">
        <v>59</v>
      </c>
      <c r="H65" s="38">
        <v>20</v>
      </c>
      <c r="I65" s="64" t="s">
        <v>474</v>
      </c>
      <c r="J65" s="64" t="s">
        <v>322</v>
      </c>
      <c r="K65" s="44" t="s">
        <v>416</v>
      </c>
      <c r="L65" s="38" t="s">
        <v>475</v>
      </c>
      <c r="M65" s="38">
        <v>33003</v>
      </c>
      <c r="N65" s="155" t="s">
        <v>484</v>
      </c>
      <c r="O65" s="68">
        <v>2</v>
      </c>
      <c r="P65" s="166">
        <v>0</v>
      </c>
      <c r="Q65" s="166">
        <v>209000</v>
      </c>
      <c r="R65" s="166">
        <v>0</v>
      </c>
      <c r="S65" s="166">
        <v>0</v>
      </c>
      <c r="T65" s="166">
        <f>+P65+Q65+R65+S65</f>
        <v>209000</v>
      </c>
      <c r="U65" s="165"/>
      <c r="V65" s="70"/>
      <c r="W65" s="70"/>
      <c r="X65" s="70"/>
      <c r="Y65" s="38" t="s">
        <v>477</v>
      </c>
    </row>
    <row r="66" spans="1:25" ht="93.75" customHeight="1" x14ac:dyDescent="0.2">
      <c r="A66" s="48" t="s">
        <v>485</v>
      </c>
      <c r="B66" s="62"/>
      <c r="C66" s="38" t="s">
        <v>486</v>
      </c>
      <c r="D66" s="38">
        <v>2026</v>
      </c>
      <c r="E66" s="68" t="s">
        <v>483</v>
      </c>
      <c r="F66" s="38" t="s">
        <v>73</v>
      </c>
      <c r="G66" s="38" t="s">
        <v>59</v>
      </c>
      <c r="H66" s="38">
        <v>20</v>
      </c>
      <c r="I66" s="64" t="s">
        <v>474</v>
      </c>
      <c r="J66" s="64" t="s">
        <v>322</v>
      </c>
      <c r="K66" s="44" t="s">
        <v>416</v>
      </c>
      <c r="L66" s="38" t="s">
        <v>475</v>
      </c>
      <c r="M66" s="38">
        <v>33003</v>
      </c>
      <c r="N66" s="155" t="s">
        <v>487</v>
      </c>
      <c r="O66" s="68">
        <v>2</v>
      </c>
      <c r="P66" s="166">
        <v>0</v>
      </c>
      <c r="Q66" s="166">
        <v>242796.6</v>
      </c>
      <c r="R66" s="166">
        <v>0</v>
      </c>
      <c r="S66" s="166">
        <v>0</v>
      </c>
      <c r="T66" s="166">
        <f>+P66+Q66+R66+S66</f>
        <v>242796.6</v>
      </c>
      <c r="U66" s="165"/>
      <c r="V66" s="70"/>
      <c r="W66" s="70"/>
      <c r="X66" s="70"/>
      <c r="Y66" s="38" t="s">
        <v>477</v>
      </c>
    </row>
    <row r="67" spans="1:25" ht="40.9" customHeight="1" x14ac:dyDescent="0.2">
      <c r="A67" s="177" t="s">
        <v>76</v>
      </c>
      <c r="B67" s="177"/>
      <c r="C67" s="177"/>
      <c r="D67" s="177"/>
      <c r="E67" s="177"/>
      <c r="F67" s="177"/>
      <c r="G67" s="177"/>
      <c r="H67" s="177"/>
      <c r="I67" s="177"/>
      <c r="J67" s="177"/>
      <c r="K67" s="177"/>
      <c r="L67" s="177"/>
      <c r="M67" s="177"/>
      <c r="N67" s="177"/>
      <c r="P67" s="169">
        <f>SUM(P11:P66)</f>
        <v>25263904.700000003</v>
      </c>
      <c r="Q67" s="169">
        <f>SUM(Q11:Q66)</f>
        <v>24381187.950000003</v>
      </c>
      <c r="R67" s="169">
        <f>SUM(R11:R66)</f>
        <v>17347878.530000001</v>
      </c>
      <c r="S67" s="14">
        <f>SUM(S11:S66)</f>
        <v>14606186.059999999</v>
      </c>
      <c r="T67" s="14">
        <f>SUM(T11:T66)</f>
        <v>83099490.489999995</v>
      </c>
    </row>
    <row r="68" spans="1:25" ht="13.5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P68" s="14"/>
      <c r="Q68" s="14"/>
      <c r="R68" s="14"/>
      <c r="S68" s="14"/>
      <c r="T68" s="14"/>
    </row>
    <row r="69" spans="1:25" ht="12.75" customHeight="1" x14ac:dyDescent="0.2">
      <c r="A69" s="178" t="s">
        <v>381</v>
      </c>
      <c r="B69" s="178"/>
      <c r="C69" s="178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178"/>
    </row>
    <row r="70" spans="1:25" ht="12.75" customHeight="1" x14ac:dyDescent="0.2">
      <c r="A70" s="178" t="s">
        <v>382</v>
      </c>
      <c r="B70" s="178"/>
      <c r="C70" s="178"/>
      <c r="D70" s="178"/>
      <c r="E70" s="178"/>
      <c r="F70" s="178"/>
      <c r="G70" s="178"/>
      <c r="H70" s="178"/>
      <c r="I70" s="178"/>
      <c r="J70" s="178"/>
      <c r="K70" s="178"/>
      <c r="L70" s="178"/>
      <c r="M70" s="178"/>
      <c r="N70" s="178"/>
      <c r="O70" s="173" t="s">
        <v>18</v>
      </c>
      <c r="P70" s="173"/>
      <c r="Q70" s="173"/>
    </row>
    <row r="71" spans="1:25" ht="12.75" customHeight="1" x14ac:dyDescent="0.2">
      <c r="A71" s="178" t="s">
        <v>383</v>
      </c>
      <c r="B71" s="178"/>
      <c r="C71" s="178"/>
      <c r="D71" s="178"/>
      <c r="E71" s="178"/>
      <c r="F71" s="178"/>
      <c r="G71" s="178"/>
      <c r="H71" s="178"/>
      <c r="I71" s="178"/>
      <c r="J71" s="178"/>
      <c r="K71" s="178"/>
      <c r="L71" s="178"/>
      <c r="M71" s="178"/>
      <c r="N71" s="178"/>
      <c r="P71" s="13"/>
    </row>
    <row r="72" spans="1:25" ht="21" customHeight="1" x14ac:dyDescent="0.2">
      <c r="A72" s="176" t="s">
        <v>384</v>
      </c>
      <c r="B72" s="176"/>
      <c r="C72" s="176"/>
      <c r="D72" s="176"/>
      <c r="E72" s="176"/>
      <c r="F72" s="176"/>
      <c r="G72" s="176"/>
      <c r="H72" s="176"/>
      <c r="I72" s="176"/>
      <c r="J72" s="176"/>
      <c r="K72" s="86"/>
      <c r="L72" s="86"/>
      <c r="M72" s="86"/>
      <c r="N72" s="86"/>
      <c r="O72" s="174" t="s">
        <v>445</v>
      </c>
      <c r="P72" s="174"/>
      <c r="Q72" s="174"/>
    </row>
    <row r="73" spans="1:25" ht="12.75" customHeight="1" x14ac:dyDescent="0.2">
      <c r="A73" s="175" t="s">
        <v>385</v>
      </c>
      <c r="B73" s="175"/>
      <c r="C73" s="175"/>
      <c r="D73" s="175"/>
      <c r="E73" s="175"/>
      <c r="F73" s="175"/>
      <c r="G73" s="175"/>
      <c r="H73" s="175"/>
      <c r="I73" s="175"/>
      <c r="J73" s="175"/>
      <c r="K73" s="175"/>
      <c r="L73" s="175"/>
      <c r="M73" s="175"/>
      <c r="N73" s="175"/>
      <c r="P73" s="13"/>
    </row>
    <row r="74" spans="1:25" ht="12.75" customHeight="1" x14ac:dyDescent="0.2">
      <c r="A74" s="176" t="s">
        <v>386</v>
      </c>
      <c r="B74" s="176"/>
      <c r="C74" s="176"/>
      <c r="D74" s="176"/>
      <c r="E74" s="176"/>
      <c r="F74" s="176"/>
      <c r="G74" s="176"/>
      <c r="H74" s="176"/>
      <c r="I74" s="176"/>
      <c r="J74" s="176"/>
      <c r="K74" s="176"/>
      <c r="L74" s="176"/>
      <c r="M74" s="176"/>
      <c r="N74" s="86"/>
    </row>
    <row r="75" spans="1:25" x14ac:dyDescent="0.2">
      <c r="K75" s="34"/>
    </row>
    <row r="76" spans="1:25" x14ac:dyDescent="0.2">
      <c r="K76" s="34"/>
    </row>
    <row r="77" spans="1:25" x14ac:dyDescent="0.2">
      <c r="K77" s="34"/>
    </row>
  </sheetData>
  <mergeCells count="40">
    <mergeCell ref="A1:T1"/>
    <mergeCell ref="A2:T2"/>
    <mergeCell ref="A4:T4"/>
    <mergeCell ref="A7:A9"/>
    <mergeCell ref="B7:B9"/>
    <mergeCell ref="C7:C9"/>
    <mergeCell ref="D7:D9"/>
    <mergeCell ref="E7:E9"/>
    <mergeCell ref="F7:F9"/>
    <mergeCell ref="G7:G9"/>
    <mergeCell ref="H7:J7"/>
    <mergeCell ref="K7:K9"/>
    <mergeCell ref="L7:L9"/>
    <mergeCell ref="M7:M9"/>
    <mergeCell ref="N7:N9"/>
    <mergeCell ref="O7:O9"/>
    <mergeCell ref="P7:X7"/>
    <mergeCell ref="Y7:Y9"/>
    <mergeCell ref="H8:H9"/>
    <mergeCell ref="I8:I9"/>
    <mergeCell ref="J8:J9"/>
    <mergeCell ref="P8:P9"/>
    <mergeCell ref="Q8:Q9"/>
    <mergeCell ref="R8:R9"/>
    <mergeCell ref="S8:S9"/>
    <mergeCell ref="T8:T9"/>
    <mergeCell ref="U8:U9"/>
    <mergeCell ref="V8:V9"/>
    <mergeCell ref="C44:E44"/>
    <mergeCell ref="O70:Q70"/>
    <mergeCell ref="O72:Q72"/>
    <mergeCell ref="A73:N73"/>
    <mergeCell ref="A74:M74"/>
    <mergeCell ref="A67:N67"/>
    <mergeCell ref="A69:N69"/>
    <mergeCell ref="A70:N70"/>
    <mergeCell ref="A71:N71"/>
    <mergeCell ref="A72:J72"/>
    <mergeCell ref="C49:E49"/>
    <mergeCell ref="C62:E62"/>
  </mergeCells>
  <printOptions horizontalCentered="1" verticalCentered="1" gridLines="1"/>
  <pageMargins left="0.25" right="0.25" top="0.75" bottom="0.75" header="0.3" footer="0.3"/>
  <pageSetup paperSize="8" scale="49" firstPageNumber="0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J21"/>
  <sheetViews>
    <sheetView zoomScale="75" zoomScaleNormal="75" workbookViewId="0">
      <selection activeCell="G38" sqref="G38"/>
    </sheetView>
  </sheetViews>
  <sheetFormatPr defaultColWidth="9" defaultRowHeight="12.75" x14ac:dyDescent="0.2"/>
  <cols>
    <col min="1" max="1" width="18.7109375" style="4" customWidth="1"/>
    <col min="2" max="2" width="25.85546875" style="4" customWidth="1"/>
    <col min="3" max="3" width="32" style="4" customWidth="1"/>
    <col min="4" max="4" width="24.5703125" style="4" customWidth="1"/>
    <col min="5" max="5" width="22.28515625" style="4" customWidth="1"/>
    <col min="6" max="6" width="28.85546875" style="4" customWidth="1"/>
    <col min="7" max="1024" width="9" style="4"/>
  </cols>
  <sheetData>
    <row r="1" spans="1:6" ht="18.75" customHeight="1" x14ac:dyDescent="0.2">
      <c r="A1" s="183" t="s">
        <v>387</v>
      </c>
      <c r="B1" s="183"/>
      <c r="C1" s="183"/>
      <c r="D1" s="183"/>
      <c r="E1" s="183"/>
      <c r="F1" s="183"/>
    </row>
    <row r="2" spans="1:6" ht="18.75" x14ac:dyDescent="0.2">
      <c r="A2" s="183" t="s">
        <v>1</v>
      </c>
      <c r="B2" s="183"/>
      <c r="C2" s="183"/>
      <c r="D2" s="183"/>
      <c r="E2" s="183"/>
      <c r="F2" s="183"/>
    </row>
    <row r="3" spans="1:6" ht="15.75" x14ac:dyDescent="0.2">
      <c r="A3" s="201"/>
      <c r="B3" s="201"/>
      <c r="C3" s="201"/>
      <c r="D3" s="201"/>
      <c r="E3" s="201"/>
    </row>
    <row r="4" spans="1:6" ht="18" x14ac:dyDescent="0.2">
      <c r="A4" s="184" t="s">
        <v>388</v>
      </c>
      <c r="B4" s="184"/>
      <c r="C4" s="184"/>
      <c r="D4" s="184"/>
      <c r="E4" s="184"/>
      <c r="F4" s="184"/>
    </row>
    <row r="5" spans="1:6" ht="18" customHeight="1" x14ac:dyDescent="0.2">
      <c r="A5" s="184" t="s">
        <v>389</v>
      </c>
      <c r="B5" s="184"/>
      <c r="C5" s="184"/>
      <c r="D5" s="184"/>
      <c r="E5" s="184"/>
      <c r="F5" s="184"/>
    </row>
    <row r="7" spans="1:6" ht="12.75" customHeight="1" x14ac:dyDescent="0.2">
      <c r="A7" s="198" t="s">
        <v>160</v>
      </c>
      <c r="B7" s="199" t="s">
        <v>161</v>
      </c>
      <c r="C7" s="198" t="s">
        <v>162</v>
      </c>
      <c r="D7" s="199" t="s">
        <v>165</v>
      </c>
      <c r="E7" s="198" t="s">
        <v>167</v>
      </c>
      <c r="F7" s="198" t="s">
        <v>390</v>
      </c>
    </row>
    <row r="8" spans="1:6" x14ac:dyDescent="0.2">
      <c r="A8" s="198"/>
      <c r="B8" s="199"/>
      <c r="C8" s="198"/>
      <c r="D8" s="199"/>
      <c r="E8" s="198"/>
      <c r="F8" s="198"/>
    </row>
    <row r="9" spans="1:6" ht="12.75" customHeight="1" x14ac:dyDescent="0.2">
      <c r="A9" s="198"/>
      <c r="B9" s="199"/>
      <c r="C9" s="198"/>
      <c r="D9" s="199"/>
      <c r="E9" s="198"/>
      <c r="F9" s="198"/>
    </row>
    <row r="10" spans="1:6" x14ac:dyDescent="0.2">
      <c r="A10" s="198"/>
      <c r="B10" s="199"/>
      <c r="C10" s="198"/>
      <c r="D10" s="199"/>
      <c r="E10" s="198"/>
      <c r="F10" s="198"/>
    </row>
    <row r="11" spans="1:6" ht="50.25" customHeight="1" x14ac:dyDescent="0.2">
      <c r="A11" s="37" t="s">
        <v>177</v>
      </c>
      <c r="B11" s="87" t="s">
        <v>391</v>
      </c>
      <c r="C11" s="87" t="s">
        <v>391</v>
      </c>
      <c r="D11" s="87" t="s">
        <v>391</v>
      </c>
      <c r="E11" s="87" t="s">
        <v>178</v>
      </c>
      <c r="F11" s="15" t="s">
        <v>44</v>
      </c>
    </row>
    <row r="12" spans="1:6" ht="45" customHeight="1" x14ac:dyDescent="0.2">
      <c r="A12" s="74"/>
      <c r="B12" s="38"/>
      <c r="C12" s="88"/>
      <c r="D12" s="74"/>
      <c r="E12" s="89"/>
      <c r="F12" s="37"/>
    </row>
    <row r="13" spans="1:6" x14ac:dyDescent="0.2">
      <c r="A13" s="74"/>
      <c r="B13" s="38"/>
      <c r="C13" s="88"/>
      <c r="D13" s="37"/>
      <c r="E13" s="89"/>
      <c r="F13" s="37"/>
    </row>
    <row r="14" spans="1:6" x14ac:dyDescent="0.2">
      <c r="A14" s="90"/>
      <c r="B14" s="91"/>
      <c r="C14" s="92"/>
      <c r="D14" s="35"/>
      <c r="E14" s="93"/>
      <c r="F14" s="35"/>
    </row>
    <row r="15" spans="1:6" x14ac:dyDescent="0.2">
      <c r="A15" s="92"/>
      <c r="C15" s="173" t="s">
        <v>18</v>
      </c>
      <c r="D15" s="173"/>
      <c r="E15" s="173"/>
    </row>
    <row r="16" spans="1:6" x14ac:dyDescent="0.2">
      <c r="D16" s="13"/>
    </row>
    <row r="17" spans="1:5" ht="12.75" customHeight="1" x14ac:dyDescent="0.2">
      <c r="C17" s="174" t="s">
        <v>445</v>
      </c>
      <c r="D17" s="174"/>
      <c r="E17" s="174"/>
    </row>
    <row r="20" spans="1:5" ht="30" customHeight="1" x14ac:dyDescent="0.2">
      <c r="A20" s="196" t="s">
        <v>392</v>
      </c>
      <c r="B20" s="196"/>
    </row>
    <row r="21" spans="1:5" ht="39" customHeight="1" x14ac:dyDescent="0.2">
      <c r="A21" s="196"/>
      <c r="B21" s="196"/>
    </row>
  </sheetData>
  <mergeCells count="15">
    <mergeCell ref="A1:F1"/>
    <mergeCell ref="A2:F2"/>
    <mergeCell ref="A3:E3"/>
    <mergeCell ref="A4:F4"/>
    <mergeCell ref="A5:F5"/>
    <mergeCell ref="F7:F10"/>
    <mergeCell ref="C17:E17"/>
    <mergeCell ref="A20:B20"/>
    <mergeCell ref="A21:B21"/>
    <mergeCell ref="A7:A10"/>
    <mergeCell ref="B7:B10"/>
    <mergeCell ref="C7:C10"/>
    <mergeCell ref="D7:D10"/>
    <mergeCell ref="E7:E10"/>
    <mergeCell ref="C15:E15"/>
  </mergeCells>
  <printOptions horizontalCentered="1"/>
  <pageMargins left="0.39374999999999999" right="0.39374999999999999" top="0.39374999999999999" bottom="0.39374999999999999" header="0.51180555555555496" footer="0.51180555555555496"/>
  <pageSetup paperSize="9" scale="93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7409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6</vt:i4>
      </vt:variant>
    </vt:vector>
  </HeadingPairs>
  <TitlesOfParts>
    <vt:vector size="12" baseType="lpstr">
      <vt:lpstr>Scheda A</vt:lpstr>
      <vt:lpstr>Scheda B</vt:lpstr>
      <vt:lpstr>Scheda C</vt:lpstr>
      <vt:lpstr>Scheda E</vt:lpstr>
      <vt:lpstr>Scheda D</vt:lpstr>
      <vt:lpstr>Scheda F</vt:lpstr>
      <vt:lpstr>'Scheda A'!Area_stampa</vt:lpstr>
      <vt:lpstr>'Scheda B'!Area_stampa</vt:lpstr>
      <vt:lpstr>'Scheda C'!Area_stampa</vt:lpstr>
      <vt:lpstr>'Scheda D'!Area_stampa</vt:lpstr>
      <vt:lpstr>'Scheda E'!Area_stampa</vt:lpstr>
      <vt:lpstr>'Scheda F'!Area_stampa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ANSALDI Francesca 1878</dc:creator>
  <dc:description/>
  <cp:lastModifiedBy>Roberta Uccheddu</cp:lastModifiedBy>
  <cp:revision>188</cp:revision>
  <cp:lastPrinted>2025-11-13T12:26:29Z</cp:lastPrinted>
  <dcterms:created xsi:type="dcterms:W3CDTF">2016-06-08T15:54:56Z</dcterms:created>
  <dcterms:modified xsi:type="dcterms:W3CDTF">2026-01-26T11:22:47Z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